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 tabRatio="310"/>
  </bookViews>
  <sheets>
    <sheet name="CAT-A Take-off" sheetId="13" r:id="rId1"/>
    <sheet name="Normal Take-off" sheetId="14" r:id="rId2"/>
    <sheet name="Sheet1" sheetId="15" r:id="rId3"/>
  </sheets>
  <calcPr calcId="152511"/>
</workbook>
</file>

<file path=xl/calcChain.xml><?xml version="1.0" encoding="utf-8"?>
<calcChain xmlns="http://schemas.openxmlformats.org/spreadsheetml/2006/main">
  <c r="U9" i="14" l="1"/>
  <c r="U15" i="13" l="1"/>
  <c r="U14" i="13"/>
  <c r="U13" i="13"/>
  <c r="L12" i="13"/>
  <c r="L16" i="13" s="1"/>
  <c r="U11" i="13"/>
  <c r="U10" i="13"/>
  <c r="U9" i="13"/>
  <c r="U8" i="13"/>
  <c r="U7" i="13"/>
  <c r="U6" i="13"/>
  <c r="U12" i="13" l="1"/>
  <c r="Q12" i="13" s="1"/>
  <c r="U14" i="14"/>
  <c r="U13" i="14"/>
  <c r="U6" i="14"/>
  <c r="U7" i="14"/>
  <c r="U8" i="14"/>
  <c r="U10" i="14"/>
  <c r="U11" i="14"/>
  <c r="L12" i="14"/>
  <c r="U15" i="14"/>
  <c r="L16" i="14"/>
  <c r="U16" i="13" l="1"/>
  <c r="Q16" i="13" s="1"/>
  <c r="X35" i="13" s="1"/>
  <c r="U12" i="14"/>
  <c r="Q12" i="14" s="1"/>
  <c r="U16" i="14" l="1"/>
  <c r="Q16" i="14" s="1"/>
  <c r="X35" i="14" l="1"/>
</calcChain>
</file>

<file path=xl/comments1.xml><?xml version="1.0" encoding="utf-8"?>
<comments xmlns="http://schemas.openxmlformats.org/spreadsheetml/2006/main">
  <authors>
    <author>Compaq</author>
  </authors>
  <commentList>
    <comment ref="B7" authorId="0" shapeId="0">
      <text>
        <r>
          <rPr>
            <sz val="8"/>
            <color indexed="13"/>
            <rFont val="Courier New"/>
            <family val="3"/>
          </rPr>
          <t>WEIGHT 70 KG/PERSON</t>
        </r>
      </text>
    </comment>
    <comment ref="B8" authorId="0" shapeId="0">
      <text>
        <r>
          <rPr>
            <sz val="8"/>
            <color indexed="13"/>
            <rFont val="Courier New"/>
            <family val="3"/>
          </rPr>
          <t xml:space="preserve"> WEIGHTS: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MALE 62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FEMALE 44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CHILD 35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INFANT 10 KG/PERSON</t>
        </r>
      </text>
    </comment>
    <comment ref="B9" authorId="0" shapeId="0">
      <text>
        <r>
          <rPr>
            <sz val="8"/>
            <color indexed="13"/>
            <rFont val="Courier New"/>
            <family val="3"/>
          </rPr>
          <t xml:space="preserve"> WEIGHTS: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MALE 62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FEMALE 44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CHILD 35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INFANT 10 KG/PERSON</t>
        </r>
      </text>
    </comment>
    <comment ref="B10" authorId="0" shapeId="0">
      <text>
        <r>
          <rPr>
            <sz val="8"/>
            <color indexed="13"/>
            <rFont val="Courier New"/>
            <family val="3"/>
          </rPr>
          <t xml:space="preserve"> WEIGHTS: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MALE 62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FEMALE 44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CHILD 35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INFANT 10 KG/PERSON</t>
        </r>
      </text>
    </comment>
    <comment ref="B11" authorId="0" shapeId="0">
      <text>
        <r>
          <rPr>
            <sz val="8"/>
            <color indexed="13"/>
            <rFont val="Courier New"/>
            <family val="3"/>
          </rPr>
          <t xml:space="preserve"> WEIGHTS: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MALE 62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FEMALE 44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CHILD 35 KG/PERSON
 </t>
        </r>
        <r>
          <rPr>
            <sz val="8"/>
            <color indexed="13"/>
            <rFont val="Wingdings"/>
            <charset val="2"/>
          </rPr>
          <t></t>
        </r>
        <r>
          <rPr>
            <sz val="8"/>
            <color indexed="13"/>
            <rFont val="Courier New"/>
            <family val="3"/>
          </rPr>
          <t xml:space="preserve"> INFANT 10 KG/PERSON</t>
        </r>
      </text>
    </comment>
    <comment ref="Q13" authorId="0" shapeId="0">
      <text>
        <r>
          <rPr>
            <sz val="8"/>
            <color indexed="13"/>
            <rFont val="Courier New"/>
            <family val="3"/>
          </rPr>
          <t>REFER TO COMPATIBLE FUEL LOADING TABLE 6-2: FLIGHT MANUAL</t>
        </r>
      </text>
    </comment>
    <comment ref="Q14" authorId="0" shapeId="0">
      <text>
        <r>
          <rPr>
            <sz val="8"/>
            <color indexed="13"/>
            <rFont val="Courier New"/>
            <family val="3"/>
          </rPr>
          <t>REFER TO COMPATIBLE FUEL LOADING TABLE 6-2: FLIGHT MANUAL</t>
        </r>
      </text>
    </comment>
  </commentList>
</comments>
</file>

<file path=xl/sharedStrings.xml><?xml version="1.0" encoding="utf-8"?>
<sst xmlns="http://schemas.openxmlformats.org/spreadsheetml/2006/main" count="91" uniqueCount="45">
  <si>
    <t xml:space="preserve">                    SUB TOTAL</t>
  </si>
  <si>
    <t xml:space="preserve"> ROTORCRAFT TYPE:</t>
  </si>
  <si>
    <t>WEIGHT &amp; BALANCE</t>
  </si>
  <si>
    <t>MASS[KG]</t>
  </si>
  <si>
    <t>ARM[MM]</t>
  </si>
  <si>
    <t>MASSMOEMENT[KGMM]</t>
  </si>
  <si>
    <t xml:space="preserve"> FROM:</t>
  </si>
  <si>
    <t xml:space="preserve"> TO:</t>
  </si>
  <si>
    <t>MASS EMPTY</t>
  </si>
  <si>
    <t>PIC/SIC [FWD]</t>
  </si>
  <si>
    <t>MISCELLANEOUS</t>
  </si>
  <si>
    <t>GRAND TOTAL</t>
  </si>
  <si>
    <t>NOTE:</t>
  </si>
  <si>
    <t>THE CENTER OF GRAVITY[CG] LIMITS LOCATED AT FWD/AFT OF DATUM LINE TO THIS FLIGHT:</t>
  </si>
  <si>
    <t>[MM]</t>
  </si>
  <si>
    <t>NATIONALITY/REGISTRATION MARKS:</t>
  </si>
  <si>
    <r>
      <t xml:space="preserve"> SERIAL N</t>
    </r>
    <r>
      <rPr>
        <u/>
        <sz val="8"/>
        <rFont val="Courier New"/>
        <family val="3"/>
      </rPr>
      <t>o</t>
    </r>
    <r>
      <rPr>
        <sz val="8"/>
        <rFont val="Courier New"/>
        <family val="3"/>
      </rPr>
      <t>.</t>
    </r>
  </si>
  <si>
    <t>DATE OF FLIGHT:</t>
  </si>
  <si>
    <t xml:space="preserve"> NAME:</t>
  </si>
  <si>
    <t xml:space="preserve"> SIGNATURE:</t>
  </si>
  <si>
    <t>PASSENGER TRANSPORT</t>
  </si>
  <si>
    <t>DISPATCH DIVISION</t>
  </si>
  <si>
    <t>PILOT DIVISION</t>
  </si>
  <si>
    <t xml:space="preserve"> [PREPARED BY]</t>
  </si>
  <si>
    <t xml:space="preserve"> [ACCEPTED BY]</t>
  </si>
  <si>
    <t>AS365n3+</t>
  </si>
  <si>
    <t>RTP-3001</t>
  </si>
  <si>
    <t xml:space="preserve"> </t>
  </si>
  <si>
    <r>
      <t>FLIGHT N</t>
    </r>
    <r>
      <rPr>
        <u/>
        <sz val="8"/>
        <rFont val="Courier New"/>
        <family val="3"/>
      </rPr>
      <t>o</t>
    </r>
    <r>
      <rPr>
        <sz val="8"/>
        <rFont val="Courier New"/>
        <family val="3"/>
      </rPr>
      <t xml:space="preserve">. </t>
    </r>
  </si>
  <si>
    <t>fuel</t>
  </si>
  <si>
    <t>kg</t>
  </si>
  <si>
    <t>litres</t>
  </si>
  <si>
    <t>groupA</t>
  </si>
  <si>
    <t>groupB</t>
  </si>
  <si>
    <t>FUEL Group A</t>
  </si>
  <si>
    <t>FUEL Group B</t>
  </si>
  <si>
    <t>passenger</t>
  </si>
  <si>
    <t>q1</t>
  </si>
  <si>
    <t>q2</t>
  </si>
  <si>
    <t>FRONT PAX SEATS ROW (C/D)</t>
  </si>
  <si>
    <t>FRONT PAX SEATS ROW (E/F)</t>
  </si>
  <si>
    <t>REAR PAX SEATS ROW (G/H)</t>
  </si>
  <si>
    <t>REAR PAX SEATS ROW (I/J)</t>
  </si>
  <si>
    <t xml:space="preserve"> STATION ZERO[DATUM] IS AN IMAGINARY VERTICAL PLANE,PERPENDICULAR TO THE HELICOPTER CENTER
 LINE AND LOCATED 3.0M FORWARD OF THE LEVELING POINT.</t>
  </si>
  <si>
    <t>AS365N3+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</si>
</sst>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[$-14809]dd/mm/yyyy;@"/>
    <numFmt numFmtId="166" formatCode="dd/mm/yyyy;@"/>
  </numFmts>
  <fonts count="22">
    <font>
      <sz val="10"/>
      <name val="Trebuchet MS"/>
      <charset val="222"/>
    </font>
    <font>
      <sz val="12"/>
      <name val="Courier New"/>
      <family val="3"/>
    </font>
    <font>
      <sz val="16"/>
      <name val="Courier New"/>
      <family val="3"/>
    </font>
    <font>
      <sz val="11"/>
      <name val="Courier New"/>
      <family val="3"/>
    </font>
    <font>
      <sz val="12"/>
      <color indexed="9"/>
      <name val="Courier New"/>
      <family val="3"/>
    </font>
    <font>
      <sz val="9"/>
      <name val="Courier New"/>
      <family val="3"/>
    </font>
    <font>
      <sz val="8"/>
      <color indexed="9"/>
      <name val="Courier New"/>
      <family val="3"/>
    </font>
    <font>
      <sz val="8"/>
      <name val="Courier New"/>
      <family val="3"/>
    </font>
    <font>
      <sz val="24"/>
      <name val="Courier New"/>
      <family val="3"/>
    </font>
    <font>
      <b/>
      <sz val="11"/>
      <color indexed="9"/>
      <name val="Courier New"/>
      <family val="3"/>
    </font>
    <font>
      <u/>
      <sz val="8"/>
      <name val="Courier New"/>
      <family val="3"/>
    </font>
    <font>
      <sz val="8"/>
      <color indexed="13"/>
      <name val="Courier New"/>
      <family val="3"/>
    </font>
    <font>
      <b/>
      <sz val="8"/>
      <color indexed="14"/>
      <name val="Courier New"/>
      <family val="3"/>
    </font>
    <font>
      <b/>
      <sz val="8"/>
      <name val="Courier New"/>
      <family val="3"/>
    </font>
    <font>
      <sz val="8"/>
      <color indexed="13"/>
      <name val="Wingdings"/>
      <charset val="2"/>
    </font>
    <font>
      <sz val="8"/>
      <color theme="0"/>
      <name val="Courier New"/>
      <family val="3"/>
    </font>
    <font>
      <b/>
      <sz val="8"/>
      <color theme="0"/>
      <name val="Courier New"/>
      <family val="3"/>
    </font>
    <font>
      <b/>
      <sz val="8"/>
      <color theme="9" tint="-0.249977111117893"/>
      <name val="Courier New"/>
      <family val="3"/>
    </font>
    <font>
      <b/>
      <sz val="8"/>
      <color rgb="FFFF00FF"/>
      <name val="Courier New"/>
      <family val="3"/>
    </font>
    <font>
      <b/>
      <sz val="8"/>
      <color rgb="FF0000CC"/>
      <name val="Courier New"/>
      <family val="3"/>
    </font>
    <font>
      <sz val="10"/>
      <name val="Trebuchet MS"/>
      <family val="2"/>
    </font>
    <font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21" fillId="0" borderId="0" xfId="0" applyFont="1"/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5" xfId="0" applyFont="1" applyBorder="1" applyAlignment="1" applyProtection="1">
      <alignment horizontal="center" vertical="top"/>
      <protection locked="0"/>
    </xf>
    <xf numFmtId="0" fontId="17" fillId="0" borderId="7" xfId="0" applyFont="1" applyBorder="1" applyAlignment="1" applyProtection="1">
      <alignment horizontal="center" vertical="top"/>
      <protection locked="0"/>
    </xf>
    <xf numFmtId="0" fontId="17" fillId="0" borderId="8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7" fillId="0" borderId="10" xfId="0" applyNumberFormat="1" applyFont="1" applyBorder="1" applyAlignment="1" applyProtection="1">
      <alignment horizontal="left" vertical="center"/>
      <protection hidden="1"/>
    </xf>
    <xf numFmtId="1" fontId="7" fillId="0" borderId="11" xfId="0" applyNumberFormat="1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3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 vertical="center"/>
      <protection locked="0"/>
    </xf>
    <xf numFmtId="1" fontId="13" fillId="0" borderId="0" xfId="0" applyNumberFormat="1" applyFont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horizontal="right" vertical="center"/>
      <protection hidden="1"/>
    </xf>
    <xf numFmtId="164" fontId="19" fillId="0" borderId="0" xfId="0" applyNumberFormat="1" applyFont="1" applyBorder="1" applyAlignment="1" applyProtection="1">
      <alignment horizontal="right" vertical="center"/>
      <protection hidden="1"/>
    </xf>
    <xf numFmtId="1" fontId="20" fillId="0" borderId="0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4" fontId="13" fillId="0" borderId="2" xfId="0" applyNumberFormat="1" applyFont="1" applyBorder="1" applyAlignment="1" applyProtection="1">
      <alignment horizontal="right" vertical="center"/>
      <protection hidden="1"/>
    </xf>
    <xf numFmtId="1" fontId="7" fillId="0" borderId="2" xfId="0" applyNumberFormat="1" applyFont="1" applyBorder="1" applyAlignment="1" applyProtection="1">
      <alignment horizontal="right" vertical="center"/>
      <protection hidden="1"/>
    </xf>
    <xf numFmtId="164" fontId="13" fillId="0" borderId="2" xfId="0" applyNumberFormat="1" applyFont="1" applyBorder="1" applyAlignment="1" applyProtection="1">
      <alignment horizontal="right" vertical="center"/>
      <protection hidden="1"/>
    </xf>
    <xf numFmtId="1" fontId="19" fillId="0" borderId="0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165" fontId="7" fillId="0" borderId="2" xfId="0" applyNumberFormat="1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66" fontId="13" fillId="0" borderId="0" xfId="0" quotePrefix="1" applyNumberFormat="1" applyFont="1" applyBorder="1" applyAlignment="1" applyProtection="1">
      <alignment horizontal="left" vertical="center"/>
      <protection locked="0"/>
    </xf>
    <xf numFmtId="166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Border="1" applyAlignment="1" applyProtection="1">
      <alignment horizontal="center" vertical="center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1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NumberFormat="1" applyFont="1" applyBorder="1" applyAlignment="1" applyProtection="1">
      <alignment horizontal="right" vertical="center"/>
      <protection hidden="1"/>
    </xf>
    <xf numFmtId="4" fontId="19" fillId="0" borderId="0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465451336725"/>
          <c:y val="6.520092189530402E-2"/>
          <c:w val="0.81794725250700506"/>
          <c:h val="0.82483626044050795"/>
        </c:manualLayout>
      </c:layout>
      <c:scatterChart>
        <c:scatterStyle val="lineMarker"/>
        <c:varyColors val="0"/>
        <c:ser>
          <c:idx val="6"/>
          <c:order val="0"/>
          <c:tx>
            <c:v>SUB TOTAL</c:v>
          </c:tx>
          <c:spPr>
            <a:ln w="19050" cap="rnd">
              <a:solidFill>
                <a:schemeClr val="accent1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O.E.W, </a:t>
                    </a:r>
                    <a:fld id="{B4430078-04E7-4E85-95EE-EC8C33A9373F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1BCBB51B-3F9C-4F15-9E01-22BC3825B924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'Normal Take-off'!$Q$12</c:f>
              <c:numCache>
                <c:formatCode>0</c:formatCode>
                <c:ptCount val="1"/>
                <c:pt idx="0">
                  <c:v>3935.5629139072848</c:v>
                </c:pt>
              </c:numCache>
            </c:numRef>
          </c:xVal>
          <c:yVal>
            <c:numRef>
              <c:f>'Normal Take-off'!$L$12</c:f>
              <c:numCache>
                <c:formatCode>#,##0.00</c:formatCode>
                <c:ptCount val="1"/>
                <c:pt idx="0">
                  <c:v>3020</c:v>
                </c:pt>
              </c:numCache>
            </c:numRef>
          </c:yVal>
          <c:smooth val="0"/>
        </c:ser>
        <c:ser>
          <c:idx val="7"/>
          <c:order val="1"/>
          <c:tx>
            <c:v>GRAND TOTAL</c:v>
          </c:tx>
          <c:spPr>
            <a:ln w="19050" cap="rnd">
              <a:solidFill>
                <a:schemeClr val="accent2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M.T.O.W, </a:t>
                    </a:r>
                    <a:fld id="{6E6D06AD-D254-40E6-B047-D7A7E7569C7B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CCFFDBC9-0174-47F2-A465-EDA829A05D07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'Normal Take-off'!$Q$16</c:f>
              <c:numCache>
                <c:formatCode>0</c:formatCode>
                <c:ptCount val="1"/>
                <c:pt idx="0">
                  <c:v>3954.7129506008009</c:v>
                </c:pt>
              </c:numCache>
            </c:numRef>
          </c:xVal>
          <c:yVal>
            <c:numRef>
              <c:f>'Normal Take-off'!$L$16</c:f>
              <c:numCache>
                <c:formatCode>#,##0.00</c:formatCode>
                <c:ptCount val="1"/>
                <c:pt idx="0">
                  <c:v>3745</c:v>
                </c:pt>
              </c:numCache>
            </c:numRef>
          </c:yVal>
          <c:smooth val="0"/>
        </c:ser>
        <c:ser>
          <c:idx val="8"/>
          <c:order val="2"/>
          <c:tx>
            <c:v>A</c:v>
          </c:tx>
          <c:spPr>
            <a:ln w="19050" cap="rnd">
              <a:solidFill>
                <a:schemeClr val="accent3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4300</c:v>
              </c:pt>
            </c:numLit>
          </c:xVal>
          <c:yVal>
            <c:numLit>
              <c:formatCode>General</c:formatCode>
              <c:ptCount val="1"/>
              <c:pt idx="0">
                <c:v>3853</c:v>
              </c:pt>
            </c:numLit>
          </c:yVal>
          <c:smooth val="0"/>
        </c:ser>
        <c:ser>
          <c:idx val="9"/>
          <c:order val="3"/>
          <c:tx>
            <c:v>B</c:v>
          </c:tx>
          <c:spPr>
            <a:ln w="19050" cap="rnd">
              <a:solidFill>
                <a:schemeClr val="accent4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4300</c:v>
              </c:pt>
            </c:numLit>
          </c:xVal>
          <c:yVal>
            <c:numLit>
              <c:formatCode>General</c:formatCode>
              <c:ptCount val="1"/>
              <c:pt idx="0">
                <c:v>3987</c:v>
              </c:pt>
            </c:numLit>
          </c:yVal>
          <c:smooth val="0"/>
        </c:ser>
        <c:ser>
          <c:idx val="10"/>
          <c:order val="4"/>
          <c:tx>
            <c:v>C</c:v>
          </c:tx>
          <c:spPr>
            <a:ln w="19050" cap="rnd">
              <a:solidFill>
                <a:schemeClr val="accent5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4667</c:v>
              </c:pt>
            </c:numLit>
          </c:xVal>
          <c:yVal>
            <c:numLit>
              <c:formatCode>General</c:formatCode>
              <c:ptCount val="1"/>
              <c:pt idx="0">
                <c:v>1750</c:v>
              </c:pt>
            </c:numLit>
          </c:yVal>
          <c:smooth val="0"/>
        </c:ser>
        <c:ser>
          <c:idx val="11"/>
          <c:order val="5"/>
          <c:tx>
            <c:v>D</c:v>
          </c:tx>
          <c:spPr>
            <a:ln w="19050" cap="rnd">
              <a:solidFill>
                <a:schemeClr val="accent6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4337</c:v>
              </c:pt>
            </c:numLit>
          </c:xVal>
          <c:yVal>
            <c:numLit>
              <c:formatCode>General</c:formatCode>
              <c:ptCount val="1"/>
              <c:pt idx="0">
                <c:v>2000</c:v>
              </c:pt>
            </c:numLit>
          </c:yVal>
          <c:smooth val="0"/>
        </c:ser>
        <c:ser>
          <c:idx val="0"/>
          <c:order val="6"/>
          <c:tx>
            <c:v>SUB TOTAL</c:v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'CAT-A Take-off'!#REF!</c:f>
            </c:numRef>
          </c:xVal>
          <c:yVal>
            <c:numRef>
              <c:f>'CAT-A Take-off'!#REF!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7"/>
          <c:tx>
            <c:v>GRAND TOTAL</c:v>
          </c:tx>
          <c:spPr>
            <a:ln w="19050" cap="rnd">
              <a:solidFill>
                <a:schemeClr val="accent2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'CAT-A Take-off'!#REF!</c:f>
            </c:numRef>
          </c:xVal>
          <c:yVal>
            <c:numRef>
              <c:f>'CAT-A Take-off'!#REF!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8"/>
          <c:tx>
            <c:v>A</c:v>
          </c:tx>
          <c:spPr>
            <a:ln w="19050" cap="rnd">
              <a:solidFill>
                <a:schemeClr val="accent3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4377</c:v>
              </c:pt>
            </c:numLit>
          </c:xVal>
          <c:yVal>
            <c:numLit>
              <c:formatCode>General</c:formatCode>
              <c:ptCount val="1"/>
              <c:pt idx="0">
                <c:v>3585</c:v>
              </c:pt>
            </c:numLit>
          </c:yVal>
          <c:smooth val="0"/>
        </c:ser>
        <c:ser>
          <c:idx val="3"/>
          <c:order val="9"/>
          <c:tx>
            <c:v>B</c:v>
          </c:tx>
          <c:spPr>
            <a:ln w="19050" cap="rnd">
              <a:solidFill>
                <a:schemeClr val="accent4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4544</c:v>
              </c:pt>
            </c:numLit>
          </c:xVal>
          <c:yVal>
            <c:numLit>
              <c:formatCode>General</c:formatCode>
              <c:ptCount val="1"/>
              <c:pt idx="0">
                <c:v>3585</c:v>
              </c:pt>
            </c:numLit>
          </c:yVal>
          <c:smooth val="0"/>
        </c:ser>
        <c:ser>
          <c:idx val="4"/>
          <c:order val="10"/>
          <c:tx>
            <c:v>C</c:v>
          </c:tx>
          <c:spPr>
            <a:ln w="19050" cap="rnd">
              <a:solidFill>
                <a:schemeClr val="accent5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3550</c:v>
              </c:pt>
            </c:numLit>
          </c:xVal>
          <c:yVal>
            <c:numLit>
              <c:formatCode>General</c:formatCode>
              <c:ptCount val="1"/>
              <c:pt idx="0">
                <c:v>3800</c:v>
              </c:pt>
            </c:numLit>
          </c:yVal>
          <c:smooth val="0"/>
        </c:ser>
        <c:ser>
          <c:idx val="5"/>
          <c:order val="11"/>
          <c:tx>
            <c:v>D</c:v>
          </c:tx>
          <c:spPr>
            <a:ln w="19050" cap="rnd">
              <a:solidFill>
                <a:schemeClr val="accent6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3550</c:v>
              </c:pt>
            </c:numLit>
          </c:xVal>
          <c:yVal>
            <c:numLit>
              <c:formatCode>General</c:formatCode>
              <c:ptCount val="1"/>
              <c:pt idx="0">
                <c:v>4050</c:v>
              </c:pt>
            </c:numLit>
          </c:yVal>
          <c:smooth val="0"/>
        </c:ser>
        <c:ser>
          <c:idx val="12"/>
          <c:order val="12"/>
          <c:tx>
            <c:v>E</c:v>
          </c:tx>
          <c:spPr>
            <a:ln w="19050" cap="rnd">
              <a:solidFill>
                <a:schemeClr val="accent1">
                  <a:lumMod val="80000"/>
                  <a:lumOff val="2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80000"/>
                    <a:lumOff val="2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2430</c:v>
              </c:pt>
            </c:numLit>
          </c:xVal>
          <c:yVal>
            <c:numLit>
              <c:formatCode>General</c:formatCode>
              <c:ptCount val="1"/>
              <c:pt idx="0">
                <c:v>3800</c:v>
              </c:pt>
            </c:numLit>
          </c:yVal>
          <c:smooth val="0"/>
        </c:ser>
        <c:ser>
          <c:idx val="13"/>
          <c:order val="13"/>
          <c:tx>
            <c:v>F</c:v>
          </c:tx>
          <c:spPr>
            <a:ln w="19050" cap="rnd">
              <a:solidFill>
                <a:schemeClr val="accent2">
                  <a:lumMod val="80000"/>
                  <a:lumOff val="2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80000"/>
                    <a:lumOff val="2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2430</c:v>
              </c:pt>
            </c:numLit>
          </c:xVal>
          <c:yVal>
            <c:numLit>
              <c:formatCode>General</c:formatCode>
              <c:ptCount val="1"/>
              <c:pt idx="0">
                <c:v>4050</c:v>
              </c:pt>
            </c:numLit>
          </c:yVal>
          <c:smooth val="0"/>
        </c:ser>
        <c:dLbls>
          <c:dLblPos val="r"/>
          <c:showLegendKey val="0"/>
          <c:showVal val="0"/>
          <c:showCatName val="0"/>
          <c:showSerName val="1"/>
          <c:showPercent val="0"/>
          <c:showBubbleSize val="0"/>
        </c:dLbls>
        <c:axId val="470126728"/>
        <c:axId val="470123200"/>
      </c:scatterChart>
      <c:valAx>
        <c:axId val="470126728"/>
        <c:scaling>
          <c:orientation val="minMax"/>
          <c:max val="4100"/>
          <c:min val="3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23200"/>
        <c:crossesAt val="1500"/>
        <c:crossBetween val="midCat"/>
        <c:majorUnit val="100"/>
        <c:minorUnit val="50"/>
      </c:valAx>
      <c:valAx>
        <c:axId val="470123200"/>
        <c:scaling>
          <c:orientation val="minMax"/>
          <c:max val="4300"/>
          <c:min val="2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26728"/>
        <c:crosses val="autoZero"/>
        <c:crossBetween val="midCat"/>
        <c:majorUnit val="200"/>
        <c:minorUnit val="1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444" r="0.75000000000000444" t="1" header="0.5" footer="0.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465451336725"/>
          <c:y val="6.520092189530402E-2"/>
          <c:w val="0.81794725250700506"/>
          <c:h val="0.82483626044050795"/>
        </c:manualLayout>
      </c:layout>
      <c:scatterChart>
        <c:scatterStyle val="lineMarker"/>
        <c:varyColors val="0"/>
        <c:ser>
          <c:idx val="6"/>
          <c:order val="0"/>
          <c:tx>
            <c:v>SUB TOTAL</c:v>
          </c:tx>
          <c:spPr>
            <a:ln w="19050" cap="rnd">
              <a:solidFill>
                <a:schemeClr val="accent1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O.E.W, </a:t>
                    </a:r>
                    <a:fld id="{16C2638F-AF5C-4302-8667-362231E6B6D9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2ED082C0-34F9-45F2-8BE1-0F045646B3DB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'Normal Take-off'!$Q$12</c:f>
              <c:numCache>
                <c:formatCode>0</c:formatCode>
                <c:ptCount val="1"/>
                <c:pt idx="0">
                  <c:v>3935.5629139072848</c:v>
                </c:pt>
              </c:numCache>
            </c:numRef>
          </c:xVal>
          <c:yVal>
            <c:numRef>
              <c:f>'Normal Take-off'!$L$12</c:f>
              <c:numCache>
                <c:formatCode>#,##0.00</c:formatCode>
                <c:ptCount val="1"/>
                <c:pt idx="0">
                  <c:v>3020</c:v>
                </c:pt>
              </c:numCache>
            </c:numRef>
          </c:yVal>
          <c:smooth val="0"/>
        </c:ser>
        <c:ser>
          <c:idx val="7"/>
          <c:order val="1"/>
          <c:tx>
            <c:v>GRAND TOTAL</c:v>
          </c:tx>
          <c:spPr>
            <a:ln w="19050" cap="rnd">
              <a:solidFill>
                <a:schemeClr val="accent2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M.T.O.W, </a:t>
                    </a:r>
                    <a:fld id="{D2AFA4F2-0A51-4D12-BEED-13C44AFD7F55}" type="XVALUE">
                      <a:rPr lang="en-US" baseline="0"/>
                      <a:pPr/>
                      <a:t>[X VALUE]</a:t>
                    </a:fld>
                    <a:r>
                      <a:rPr lang="en-US" baseline="0"/>
                      <a:t>, </a:t>
                    </a:r>
                    <a:fld id="{2B741E59-2FCA-49D6-97B9-7AEDBF71629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'Normal Take-off'!$Q$16</c:f>
              <c:numCache>
                <c:formatCode>0</c:formatCode>
                <c:ptCount val="1"/>
                <c:pt idx="0">
                  <c:v>3954.7129506008009</c:v>
                </c:pt>
              </c:numCache>
            </c:numRef>
          </c:xVal>
          <c:yVal>
            <c:numRef>
              <c:f>'Normal Take-off'!$L$16</c:f>
              <c:numCache>
                <c:formatCode>#,##0.00</c:formatCode>
                <c:ptCount val="1"/>
                <c:pt idx="0">
                  <c:v>3745</c:v>
                </c:pt>
              </c:numCache>
            </c:numRef>
          </c:yVal>
          <c:smooth val="0"/>
        </c:ser>
        <c:ser>
          <c:idx val="8"/>
          <c:order val="2"/>
          <c:tx>
            <c:v>A</c:v>
          </c:tx>
          <c:spPr>
            <a:ln w="19050" cap="rnd">
              <a:solidFill>
                <a:schemeClr val="accent3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4300</c:v>
              </c:pt>
            </c:numLit>
          </c:xVal>
          <c:yVal>
            <c:numLit>
              <c:formatCode>General</c:formatCode>
              <c:ptCount val="1"/>
              <c:pt idx="0">
                <c:v>3853</c:v>
              </c:pt>
            </c:numLit>
          </c:yVal>
          <c:smooth val="0"/>
        </c:ser>
        <c:ser>
          <c:idx val="9"/>
          <c:order val="3"/>
          <c:tx>
            <c:v>B</c:v>
          </c:tx>
          <c:spPr>
            <a:ln w="19050" cap="rnd">
              <a:solidFill>
                <a:schemeClr val="accent4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4300</c:v>
              </c:pt>
            </c:numLit>
          </c:xVal>
          <c:yVal>
            <c:numLit>
              <c:formatCode>General</c:formatCode>
              <c:ptCount val="1"/>
              <c:pt idx="0">
                <c:v>3987</c:v>
              </c:pt>
            </c:numLit>
          </c:yVal>
          <c:smooth val="0"/>
        </c:ser>
        <c:ser>
          <c:idx val="10"/>
          <c:order val="4"/>
          <c:tx>
            <c:v>C</c:v>
          </c:tx>
          <c:spPr>
            <a:ln w="19050" cap="rnd">
              <a:solidFill>
                <a:schemeClr val="accent5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4667</c:v>
              </c:pt>
            </c:numLit>
          </c:xVal>
          <c:yVal>
            <c:numLit>
              <c:formatCode>General</c:formatCode>
              <c:ptCount val="1"/>
              <c:pt idx="0">
                <c:v>1750</c:v>
              </c:pt>
            </c:numLit>
          </c:yVal>
          <c:smooth val="0"/>
        </c:ser>
        <c:ser>
          <c:idx val="11"/>
          <c:order val="5"/>
          <c:tx>
            <c:v>D</c:v>
          </c:tx>
          <c:spPr>
            <a:ln w="19050" cap="rnd">
              <a:solidFill>
                <a:schemeClr val="accent6">
                  <a:lumMod val="6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lumMod val="6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4337</c:v>
              </c:pt>
            </c:numLit>
          </c:xVal>
          <c:yVal>
            <c:numLit>
              <c:formatCode>General</c:formatCode>
              <c:ptCount val="1"/>
              <c:pt idx="0">
                <c:v>2000</c:v>
              </c:pt>
            </c:numLit>
          </c:yVal>
          <c:smooth val="0"/>
        </c:ser>
        <c:ser>
          <c:idx val="0"/>
          <c:order val="6"/>
          <c:tx>
            <c:v>SUB TOTAL</c:v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'CAT-A Take-off'!#REF!</c:f>
            </c:numRef>
          </c:xVal>
          <c:yVal>
            <c:numRef>
              <c:f>'CAT-A Take-off'!#REF!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7"/>
          <c:tx>
            <c:v>GRAND TOTAL</c:v>
          </c:tx>
          <c:spPr>
            <a:ln w="19050" cap="rnd">
              <a:solidFill>
                <a:schemeClr val="accent2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'CAT-A Take-off'!#REF!</c:f>
            </c:numRef>
          </c:xVal>
          <c:yVal>
            <c:numRef>
              <c:f>'CAT-A Take-off'!#REF!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8"/>
          <c:tx>
            <c:v>A</c:v>
          </c:tx>
          <c:spPr>
            <a:ln w="19050" cap="rnd">
              <a:solidFill>
                <a:schemeClr val="accent3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3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4377</c:v>
              </c:pt>
            </c:numLit>
          </c:xVal>
          <c:yVal>
            <c:numLit>
              <c:formatCode>General</c:formatCode>
              <c:ptCount val="1"/>
              <c:pt idx="0">
                <c:v>3585</c:v>
              </c:pt>
            </c:numLit>
          </c:yVal>
          <c:smooth val="0"/>
        </c:ser>
        <c:ser>
          <c:idx val="3"/>
          <c:order val="9"/>
          <c:tx>
            <c:v>B</c:v>
          </c:tx>
          <c:spPr>
            <a:ln w="19050" cap="rnd">
              <a:solidFill>
                <a:schemeClr val="accent4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4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4544</c:v>
              </c:pt>
            </c:numLit>
          </c:xVal>
          <c:yVal>
            <c:numLit>
              <c:formatCode>General</c:formatCode>
              <c:ptCount val="1"/>
              <c:pt idx="0">
                <c:v>3585</c:v>
              </c:pt>
            </c:numLit>
          </c:yVal>
          <c:smooth val="0"/>
        </c:ser>
        <c:ser>
          <c:idx val="4"/>
          <c:order val="10"/>
          <c:tx>
            <c:v>C</c:v>
          </c:tx>
          <c:spPr>
            <a:ln w="19050" cap="rnd">
              <a:solidFill>
                <a:schemeClr val="accent5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5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3550</c:v>
              </c:pt>
            </c:numLit>
          </c:xVal>
          <c:yVal>
            <c:numLit>
              <c:formatCode>General</c:formatCode>
              <c:ptCount val="1"/>
              <c:pt idx="0">
                <c:v>3800</c:v>
              </c:pt>
            </c:numLit>
          </c:yVal>
          <c:smooth val="0"/>
        </c:ser>
        <c:ser>
          <c:idx val="5"/>
          <c:order val="11"/>
          <c:tx>
            <c:v>D</c:v>
          </c:tx>
          <c:spPr>
            <a:ln w="19050" cap="rnd">
              <a:solidFill>
                <a:schemeClr val="accent6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6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3550</c:v>
              </c:pt>
            </c:numLit>
          </c:xVal>
          <c:yVal>
            <c:numLit>
              <c:formatCode>General</c:formatCode>
              <c:ptCount val="1"/>
              <c:pt idx="0">
                <c:v>4050</c:v>
              </c:pt>
            </c:numLit>
          </c:yVal>
          <c:smooth val="0"/>
        </c:ser>
        <c:ser>
          <c:idx val="12"/>
          <c:order val="12"/>
          <c:tx>
            <c:v>E</c:v>
          </c:tx>
          <c:spPr>
            <a:ln w="19050" cap="rnd">
              <a:solidFill>
                <a:schemeClr val="accent1">
                  <a:lumMod val="80000"/>
                  <a:lumOff val="2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80000"/>
                    <a:lumOff val="2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2430</c:v>
              </c:pt>
            </c:numLit>
          </c:xVal>
          <c:yVal>
            <c:numLit>
              <c:formatCode>General</c:formatCode>
              <c:ptCount val="1"/>
              <c:pt idx="0">
                <c:v>3800</c:v>
              </c:pt>
            </c:numLit>
          </c:yVal>
          <c:smooth val="0"/>
        </c:ser>
        <c:ser>
          <c:idx val="13"/>
          <c:order val="13"/>
          <c:tx>
            <c:v>F</c:v>
          </c:tx>
          <c:spPr>
            <a:ln w="19050" cap="rnd">
              <a:solidFill>
                <a:schemeClr val="accent2">
                  <a:lumMod val="80000"/>
                  <a:lumOff val="20000"/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2">
                    <a:lumMod val="80000"/>
                    <a:lumOff val="20000"/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2430</c:v>
              </c:pt>
            </c:numLit>
          </c:xVal>
          <c:yVal>
            <c:numLit>
              <c:formatCode>General</c:formatCode>
              <c:ptCount val="1"/>
              <c:pt idx="0">
                <c:v>4050</c:v>
              </c:pt>
            </c:numLit>
          </c:yVal>
          <c:smooth val="0"/>
        </c:ser>
        <c:dLbls>
          <c:dLblPos val="r"/>
          <c:showLegendKey val="0"/>
          <c:showVal val="0"/>
          <c:showCatName val="0"/>
          <c:showSerName val="1"/>
          <c:showPercent val="0"/>
          <c:showBubbleSize val="0"/>
        </c:dLbls>
        <c:axId val="590292656"/>
        <c:axId val="595975176"/>
      </c:scatterChart>
      <c:valAx>
        <c:axId val="590292656"/>
        <c:scaling>
          <c:orientation val="minMax"/>
          <c:max val="4100"/>
          <c:min val="3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75176"/>
        <c:crossesAt val="1500"/>
        <c:crossBetween val="midCat"/>
        <c:majorUnit val="100"/>
        <c:minorUnit val="50"/>
      </c:valAx>
      <c:valAx>
        <c:axId val="595975176"/>
        <c:scaling>
          <c:orientation val="minMax"/>
          <c:max val="4300"/>
          <c:min val="2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2656"/>
        <c:crosses val="autoZero"/>
        <c:crossBetween val="midCat"/>
        <c:majorUnit val="200"/>
        <c:minorUnit val="1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444" r="0.75000000000000444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205153</xdr:colOff>
      <xdr:row>21</xdr:row>
      <xdr:rowOff>36635</xdr:rowOff>
    </xdr:from>
    <xdr:to>
      <xdr:col>13</xdr:col>
      <xdr:colOff>227134</xdr:colOff>
      <xdr:row>33</xdr:row>
      <xdr:rowOff>295275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131883</xdr:colOff>
      <xdr:row>25</xdr:row>
      <xdr:rowOff>161193</xdr:rowOff>
    </xdr:from>
    <xdr:to>
      <xdr:col>10</xdr:col>
      <xdr:colOff>146538</xdr:colOff>
      <xdr:row>31</xdr:row>
      <xdr:rowOff>102576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V="1">
          <a:off x="2513133" y="7209693"/>
          <a:ext cx="14655" cy="119868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102576</xdr:rowOff>
    </xdr:from>
    <xdr:to>
      <xdr:col>10</xdr:col>
      <xdr:colOff>117230</xdr:colOff>
      <xdr:row>31</xdr:row>
      <xdr:rowOff>109901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 flipV="1">
          <a:off x="1190625" y="8408376"/>
          <a:ext cx="1307855" cy="7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241052</xdr:colOff>
      <xdr:row>25</xdr:row>
      <xdr:rowOff>161194</xdr:rowOff>
    </xdr:from>
    <xdr:to>
      <xdr:col>4</xdr:col>
      <xdr:colOff>241787</xdr:colOff>
      <xdr:row>31</xdr:row>
      <xdr:rowOff>109171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 flipH="1">
          <a:off x="1193552" y="7209694"/>
          <a:ext cx="735" cy="1205277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227135</xdr:rowOff>
    </xdr:from>
    <xdr:to>
      <xdr:col>7</xdr:col>
      <xdr:colOff>73268</xdr:colOff>
      <xdr:row>25</xdr:row>
      <xdr:rowOff>175847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 flipV="1">
          <a:off x="1190625" y="6361235"/>
          <a:ext cx="549518" cy="863112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226401</xdr:colOff>
      <xdr:row>21</xdr:row>
      <xdr:rowOff>150934</xdr:rowOff>
    </xdr:from>
    <xdr:to>
      <xdr:col>7</xdr:col>
      <xdr:colOff>54951</xdr:colOff>
      <xdr:row>21</xdr:row>
      <xdr:rowOff>236659</xdr:rowOff>
    </xdr:to>
    <xdr:sp macro="" textlink="">
      <xdr:nvSpPr>
        <xdr:cNvPr id="23" name="WordArt 9"/>
        <xdr:cNvSpPr>
          <a:spLocks noChangeArrowheads="1" noChangeShapeType="1" noTextEdit="1"/>
        </xdr:cNvSpPr>
      </xdr:nvSpPr>
      <xdr:spPr bwMode="auto">
        <a:xfrm>
          <a:off x="1655151" y="6285034"/>
          <a:ext cx="66675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A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10</xdr:col>
      <xdr:colOff>142874</xdr:colOff>
      <xdr:row>21</xdr:row>
      <xdr:rowOff>189769</xdr:rowOff>
    </xdr:from>
    <xdr:to>
      <xdr:col>10</xdr:col>
      <xdr:colOff>209549</xdr:colOff>
      <xdr:row>22</xdr:row>
      <xdr:rowOff>16853</xdr:rowOff>
    </xdr:to>
    <xdr:sp macro="" textlink="">
      <xdr:nvSpPr>
        <xdr:cNvPr id="24" name="WordArt 10"/>
        <xdr:cNvSpPr>
          <a:spLocks noChangeArrowheads="1" noChangeShapeType="1" noTextEdit="1"/>
        </xdr:cNvSpPr>
      </xdr:nvSpPr>
      <xdr:spPr bwMode="auto">
        <a:xfrm>
          <a:off x="2524124" y="6323869"/>
          <a:ext cx="66675" cy="7473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B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11</xdr:col>
      <xdr:colOff>4396</xdr:colOff>
      <xdr:row>25</xdr:row>
      <xdr:rowOff>88655</xdr:rowOff>
    </xdr:from>
    <xdr:to>
      <xdr:col>11</xdr:col>
      <xdr:colOff>61546</xdr:colOff>
      <xdr:row>25</xdr:row>
      <xdr:rowOff>174380</xdr:rowOff>
    </xdr:to>
    <xdr:sp macro="" textlink="">
      <xdr:nvSpPr>
        <xdr:cNvPr id="25" name="WordArt 11"/>
        <xdr:cNvSpPr>
          <a:spLocks noChangeArrowheads="1" noChangeShapeType="1" noTextEdit="1"/>
        </xdr:cNvSpPr>
      </xdr:nvSpPr>
      <xdr:spPr bwMode="auto">
        <a:xfrm>
          <a:off x="2623771" y="7137155"/>
          <a:ext cx="57150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</a:rPr>
            <a:t>D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3</xdr:col>
      <xdr:colOff>215414</xdr:colOff>
      <xdr:row>25</xdr:row>
      <xdr:rowOff>162658</xdr:rowOff>
    </xdr:from>
    <xdr:to>
      <xdr:col>4</xdr:col>
      <xdr:colOff>30775</xdr:colOff>
      <xdr:row>26</xdr:row>
      <xdr:rowOff>35902</xdr:rowOff>
    </xdr:to>
    <xdr:sp macro="" textlink="">
      <xdr:nvSpPr>
        <xdr:cNvPr id="26" name="WordArt 12"/>
        <xdr:cNvSpPr>
          <a:spLocks noChangeArrowheads="1" noChangeShapeType="1" noTextEdit="1"/>
        </xdr:cNvSpPr>
      </xdr:nvSpPr>
      <xdr:spPr bwMode="auto">
        <a:xfrm>
          <a:off x="929789" y="7211158"/>
          <a:ext cx="53486" cy="8279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</a:rPr>
            <a:t>C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 editAs="oneCell">
    <xdr:from>
      <xdr:col>0</xdr:col>
      <xdr:colOff>57151</xdr:colOff>
      <xdr:row>23</xdr:row>
      <xdr:rowOff>153865</xdr:rowOff>
    </xdr:from>
    <xdr:to>
      <xdr:col>0</xdr:col>
      <xdr:colOff>198976</xdr:colOff>
      <xdr:row>29</xdr:row>
      <xdr:rowOff>64476</xdr:rowOff>
    </xdr:to>
    <xdr:pic>
      <xdr:nvPicPr>
        <xdr:cNvPr id="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6783265"/>
          <a:ext cx="141825" cy="1110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85725</xdr:rowOff>
    </xdr:from>
    <xdr:to>
      <xdr:col>13</xdr:col>
      <xdr:colOff>9525</xdr:colOff>
      <xdr:row>20</xdr:row>
      <xdr:rowOff>1996216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7650"/>
          <a:ext cx="3105150" cy="1910491"/>
        </a:xfrm>
        <a:prstGeom prst="rect">
          <a:avLst/>
        </a:prstGeom>
      </xdr:spPr>
    </xdr:pic>
    <xdr:clientData/>
  </xdr:twoCellAnchor>
  <xdr:twoCellAnchor editAs="oneCell">
    <xdr:from>
      <xdr:col>5</xdr:col>
      <xdr:colOff>87924</xdr:colOff>
      <xdr:row>33</xdr:row>
      <xdr:rowOff>171450</xdr:rowOff>
    </xdr:from>
    <xdr:to>
      <xdr:col>8</xdr:col>
      <xdr:colOff>146538</xdr:colOff>
      <xdr:row>34</xdr:row>
      <xdr:rowOff>42466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549" y="8858250"/>
          <a:ext cx="772989" cy="175816"/>
        </a:xfrm>
        <a:prstGeom prst="rect">
          <a:avLst/>
        </a:prstGeom>
      </xdr:spPr>
    </xdr:pic>
    <xdr:clientData/>
  </xdr:twoCellAnchor>
  <xdr:twoCellAnchor>
    <xdr:from>
      <xdr:col>10</xdr:col>
      <xdr:colOff>80592</xdr:colOff>
      <xdr:row>21</xdr:row>
      <xdr:rowOff>234461</xdr:rowOff>
    </xdr:from>
    <xdr:to>
      <xdr:col>10</xdr:col>
      <xdr:colOff>146537</xdr:colOff>
      <xdr:row>25</xdr:row>
      <xdr:rowOff>161192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 flipH="1" flipV="1">
          <a:off x="2461842" y="6368561"/>
          <a:ext cx="65945" cy="84113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73268</xdr:colOff>
      <xdr:row>21</xdr:row>
      <xdr:rowOff>227134</xdr:rowOff>
    </xdr:from>
    <xdr:to>
      <xdr:col>10</xdr:col>
      <xdr:colOff>65940</xdr:colOff>
      <xdr:row>21</xdr:row>
      <xdr:rowOff>227135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 flipH="1">
          <a:off x="1740143" y="6361234"/>
          <a:ext cx="707047" cy="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</xdr:colOff>
      <xdr:row>20</xdr:row>
      <xdr:rowOff>0</xdr:rowOff>
    </xdr:from>
    <xdr:to>
      <xdr:col>28</xdr:col>
      <xdr:colOff>1</xdr:colOff>
      <xdr:row>34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1" y="3971925"/>
          <a:ext cx="3333750" cy="50863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0.7513</cdr:x>
      <cdr:y>0.80562</cdr:y>
    </cdr:from>
    <cdr:to>
      <cdr:x>0.77379</cdr:x>
      <cdr:y>0.84228</cdr:y>
    </cdr:to>
    <cdr:sp macro="" textlink="">
      <cdr:nvSpPr>
        <cdr:cNvPr id="2" name="WordArt 9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2378053" y="2218253"/>
          <a:ext cx="71186" cy="100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F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cdr:txBody>
    </cdr:sp>
  </cdr:relSizeAnchor>
  <cdr:relSizeAnchor xmlns:cdr="http://schemas.openxmlformats.org/drawingml/2006/chartDrawing">
    <cdr:from>
      <cdr:x>0.28624</cdr:x>
      <cdr:y>0.81601</cdr:y>
    </cdr:from>
    <cdr:to>
      <cdr:x>0.31548</cdr:x>
      <cdr:y>0.85005</cdr:y>
    </cdr:to>
    <cdr:sp macro="" textlink="">
      <cdr:nvSpPr>
        <cdr:cNvPr id="3" name="WordArt 9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906026" y="2246856"/>
          <a:ext cx="92551" cy="93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E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205153</xdr:colOff>
      <xdr:row>21</xdr:row>
      <xdr:rowOff>28575</xdr:rowOff>
    </xdr:from>
    <xdr:to>
      <xdr:col>13</xdr:col>
      <xdr:colOff>227134</xdr:colOff>
      <xdr:row>33</xdr:row>
      <xdr:rowOff>285750</xdr:rowOff>
    </xdr:to>
    <xdr:graphicFrame macro="">
      <xdr:nvGraphicFramePr>
        <xdr:cNvPr id="149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131883</xdr:colOff>
      <xdr:row>25</xdr:row>
      <xdr:rowOff>161193</xdr:rowOff>
    </xdr:from>
    <xdr:to>
      <xdr:col>10</xdr:col>
      <xdr:colOff>146538</xdr:colOff>
      <xdr:row>31</xdr:row>
      <xdr:rowOff>102576</xdr:rowOff>
    </xdr:to>
    <xdr:sp macro="" textlink="">
      <xdr:nvSpPr>
        <xdr:cNvPr id="149578" name="Line 3"/>
        <xdr:cNvSpPr>
          <a:spLocks noChangeShapeType="1"/>
        </xdr:cNvSpPr>
      </xdr:nvSpPr>
      <xdr:spPr bwMode="auto">
        <a:xfrm flipV="1">
          <a:off x="2549768" y="7260981"/>
          <a:ext cx="14655" cy="1216268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102576</xdr:rowOff>
    </xdr:from>
    <xdr:to>
      <xdr:col>10</xdr:col>
      <xdr:colOff>117230</xdr:colOff>
      <xdr:row>31</xdr:row>
      <xdr:rowOff>109901</xdr:rowOff>
    </xdr:to>
    <xdr:sp macro="" textlink="">
      <xdr:nvSpPr>
        <xdr:cNvPr id="149579" name="Line 4"/>
        <xdr:cNvSpPr>
          <a:spLocks noChangeShapeType="1"/>
        </xdr:cNvSpPr>
      </xdr:nvSpPr>
      <xdr:spPr bwMode="auto">
        <a:xfrm flipV="1">
          <a:off x="1208942" y="8191499"/>
          <a:ext cx="1326173" cy="7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241052</xdr:colOff>
      <xdr:row>25</xdr:row>
      <xdr:rowOff>161194</xdr:rowOff>
    </xdr:from>
    <xdr:to>
      <xdr:col>4</xdr:col>
      <xdr:colOff>241787</xdr:colOff>
      <xdr:row>31</xdr:row>
      <xdr:rowOff>109171</xdr:rowOff>
    </xdr:to>
    <xdr:sp macro="" textlink="">
      <xdr:nvSpPr>
        <xdr:cNvPr id="149580" name="Line 5"/>
        <xdr:cNvSpPr>
          <a:spLocks noChangeShapeType="1"/>
        </xdr:cNvSpPr>
      </xdr:nvSpPr>
      <xdr:spPr bwMode="auto">
        <a:xfrm flipH="1">
          <a:off x="1208206" y="7260982"/>
          <a:ext cx="735" cy="1222862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227135</xdr:rowOff>
    </xdr:from>
    <xdr:to>
      <xdr:col>7</xdr:col>
      <xdr:colOff>73268</xdr:colOff>
      <xdr:row>25</xdr:row>
      <xdr:rowOff>175847</xdr:rowOff>
    </xdr:to>
    <xdr:sp macro="" textlink="">
      <xdr:nvSpPr>
        <xdr:cNvPr id="149581" name="Line 6"/>
        <xdr:cNvSpPr>
          <a:spLocks noChangeShapeType="1"/>
        </xdr:cNvSpPr>
      </xdr:nvSpPr>
      <xdr:spPr bwMode="auto">
        <a:xfrm flipV="1">
          <a:off x="1208942" y="6403731"/>
          <a:ext cx="556845" cy="871904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226401</xdr:colOff>
      <xdr:row>21</xdr:row>
      <xdr:rowOff>150934</xdr:rowOff>
    </xdr:from>
    <xdr:to>
      <xdr:col>7</xdr:col>
      <xdr:colOff>54951</xdr:colOff>
      <xdr:row>21</xdr:row>
      <xdr:rowOff>236659</xdr:rowOff>
    </xdr:to>
    <xdr:sp macro="" textlink="">
      <xdr:nvSpPr>
        <xdr:cNvPr id="9" name="WordArt 9"/>
        <xdr:cNvSpPr>
          <a:spLocks noChangeArrowheads="1" noChangeShapeType="1" noTextEdit="1"/>
        </xdr:cNvSpPr>
      </xdr:nvSpPr>
      <xdr:spPr bwMode="auto">
        <a:xfrm>
          <a:off x="1677132" y="6327530"/>
          <a:ext cx="70338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A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10</xdr:col>
      <xdr:colOff>142874</xdr:colOff>
      <xdr:row>21</xdr:row>
      <xdr:rowOff>189769</xdr:rowOff>
    </xdr:from>
    <xdr:to>
      <xdr:col>10</xdr:col>
      <xdr:colOff>209549</xdr:colOff>
      <xdr:row>22</xdr:row>
      <xdr:rowOff>16853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560759" y="6366365"/>
          <a:ext cx="66675" cy="76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B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11</xdr:col>
      <xdr:colOff>4396</xdr:colOff>
      <xdr:row>25</xdr:row>
      <xdr:rowOff>88655</xdr:rowOff>
    </xdr:from>
    <xdr:to>
      <xdr:col>11</xdr:col>
      <xdr:colOff>61546</xdr:colOff>
      <xdr:row>25</xdr:row>
      <xdr:rowOff>174380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664069" y="7188443"/>
          <a:ext cx="57150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</a:rPr>
            <a:t>D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>
    <xdr:from>
      <xdr:col>3</xdr:col>
      <xdr:colOff>215414</xdr:colOff>
      <xdr:row>25</xdr:row>
      <xdr:rowOff>162658</xdr:rowOff>
    </xdr:from>
    <xdr:to>
      <xdr:col>4</xdr:col>
      <xdr:colOff>30775</xdr:colOff>
      <xdr:row>26</xdr:row>
      <xdr:rowOff>35902</xdr:rowOff>
    </xdr:to>
    <xdr:sp macro="" textlink="">
      <xdr:nvSpPr>
        <xdr:cNvPr id="12" name="WordArt 12"/>
        <xdr:cNvSpPr>
          <a:spLocks noChangeArrowheads="1" noChangeShapeType="1" noTextEdit="1"/>
        </xdr:cNvSpPr>
      </xdr:nvSpPr>
      <xdr:spPr bwMode="auto">
        <a:xfrm>
          <a:off x="940779" y="6976696"/>
          <a:ext cx="57150" cy="85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</a:rPr>
            <a:t>C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xdr:txBody>
    </xdr:sp>
    <xdr:clientData/>
  </xdr:twoCellAnchor>
  <xdr:twoCellAnchor editAs="oneCell">
    <xdr:from>
      <xdr:col>0</xdr:col>
      <xdr:colOff>57151</xdr:colOff>
      <xdr:row>23</xdr:row>
      <xdr:rowOff>153865</xdr:rowOff>
    </xdr:from>
    <xdr:to>
      <xdr:col>0</xdr:col>
      <xdr:colOff>198976</xdr:colOff>
      <xdr:row>29</xdr:row>
      <xdr:rowOff>7326</xdr:rowOff>
    </xdr:to>
    <xdr:pic>
      <xdr:nvPicPr>
        <xdr:cNvPr id="149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6542942"/>
          <a:ext cx="141825" cy="1128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114299</xdr:rowOff>
    </xdr:from>
    <xdr:to>
      <xdr:col>13</xdr:col>
      <xdr:colOff>151228</xdr:colOff>
      <xdr:row>20</xdr:row>
      <xdr:rowOff>1895475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0474"/>
          <a:ext cx="3246853" cy="1781176"/>
        </a:xfrm>
        <a:prstGeom prst="rect">
          <a:avLst/>
        </a:prstGeom>
      </xdr:spPr>
    </xdr:pic>
    <xdr:clientData/>
  </xdr:twoCellAnchor>
  <xdr:twoCellAnchor editAs="oneCell">
    <xdr:from>
      <xdr:col>14</xdr:col>
      <xdr:colOff>21980</xdr:colOff>
      <xdr:row>20</xdr:row>
      <xdr:rowOff>9525</xdr:rowOff>
    </xdr:from>
    <xdr:to>
      <xdr:col>27</xdr:col>
      <xdr:colOff>123825</xdr:colOff>
      <xdr:row>33</xdr:row>
      <xdr:rowOff>132745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730" y="3981450"/>
          <a:ext cx="3197470" cy="4838095"/>
        </a:xfrm>
        <a:prstGeom prst="rect">
          <a:avLst/>
        </a:prstGeom>
      </xdr:spPr>
    </xdr:pic>
    <xdr:clientData/>
  </xdr:twoCellAnchor>
  <xdr:twoCellAnchor editAs="oneCell">
    <xdr:from>
      <xdr:col>5</xdr:col>
      <xdr:colOff>68874</xdr:colOff>
      <xdr:row>33</xdr:row>
      <xdr:rowOff>167345</xdr:rowOff>
    </xdr:from>
    <xdr:to>
      <xdr:col>8</xdr:col>
      <xdr:colOff>127488</xdr:colOff>
      <xdr:row>33</xdr:row>
      <xdr:rowOff>299641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99" y="8854145"/>
          <a:ext cx="772989" cy="132296"/>
        </a:xfrm>
        <a:prstGeom prst="rect">
          <a:avLst/>
        </a:prstGeom>
      </xdr:spPr>
    </xdr:pic>
    <xdr:clientData/>
  </xdr:twoCellAnchor>
  <xdr:twoCellAnchor>
    <xdr:from>
      <xdr:col>10</xdr:col>
      <xdr:colOff>80592</xdr:colOff>
      <xdr:row>21</xdr:row>
      <xdr:rowOff>234461</xdr:rowOff>
    </xdr:from>
    <xdr:to>
      <xdr:col>10</xdr:col>
      <xdr:colOff>146537</xdr:colOff>
      <xdr:row>25</xdr:row>
      <xdr:rowOff>161192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H="1" flipV="1">
          <a:off x="2498477" y="6411057"/>
          <a:ext cx="65945" cy="84992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73268</xdr:colOff>
      <xdr:row>21</xdr:row>
      <xdr:rowOff>227134</xdr:rowOff>
    </xdr:from>
    <xdr:to>
      <xdr:col>10</xdr:col>
      <xdr:colOff>65940</xdr:colOff>
      <xdr:row>21</xdr:row>
      <xdr:rowOff>227135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 flipH="1">
          <a:off x="1765787" y="6117980"/>
          <a:ext cx="718038" cy="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0.7513</cdr:x>
      <cdr:y>0.80562</cdr:y>
    </cdr:from>
    <cdr:to>
      <cdr:x>0.77379</cdr:x>
      <cdr:y>0.84228</cdr:y>
    </cdr:to>
    <cdr:sp macro="" textlink="">
      <cdr:nvSpPr>
        <cdr:cNvPr id="2" name="WordArt 9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2378053" y="2218253"/>
          <a:ext cx="71186" cy="100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F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cdr:txBody>
    </cdr:sp>
  </cdr:relSizeAnchor>
  <cdr:relSizeAnchor xmlns:cdr="http://schemas.openxmlformats.org/drawingml/2006/chartDrawing">
    <cdr:from>
      <cdr:x>0.28624</cdr:x>
      <cdr:y>0.81601</cdr:y>
    </cdr:from>
    <cdr:to>
      <cdr:x>0.31548</cdr:x>
      <cdr:y>0.85005</cdr:y>
    </cdr:to>
    <cdr:sp macro="" textlink="">
      <cdr:nvSpPr>
        <cdr:cNvPr id="3" name="WordArt 9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906026" y="2246856"/>
          <a:ext cx="92551" cy="93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8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Courier New" pitchFamily="49" charset="0"/>
              <a:cs typeface="Courier New" pitchFamily="49" charset="0"/>
            </a:rPr>
            <a:t>E</a:t>
          </a:r>
          <a:endParaRPr lang="th-TH" sz="800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Courier New" pitchFamily="49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523505</xdr:colOff>
      <xdr:row>15</xdr:row>
      <xdr:rowOff>18690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61905" cy="2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31</xdr:row>
      <xdr:rowOff>180975</xdr:rowOff>
    </xdr:from>
    <xdr:to>
      <xdr:col>4</xdr:col>
      <xdr:colOff>514051</xdr:colOff>
      <xdr:row>56</xdr:row>
      <xdr:rowOff>189904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6086475"/>
          <a:ext cx="2390476" cy="477142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449910</xdr:colOff>
      <xdr:row>12</xdr:row>
      <xdr:rowOff>155179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0500"/>
          <a:ext cx="4107510" cy="2250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P45"/>
  <sheetViews>
    <sheetView showGridLines="0" tabSelected="1" topLeftCell="A10" zoomScaleNormal="100" workbookViewId="0">
      <selection activeCell="L13" sqref="L13:P13"/>
    </sheetView>
  </sheetViews>
  <sheetFormatPr defaultColWidth="3.5703125" defaultRowHeight="15.75"/>
  <cols>
    <col min="1" max="6" width="3.5703125" style="17"/>
    <col min="7" max="7" width="3.5703125" style="17" customWidth="1"/>
    <col min="8" max="38" width="3.5703125" style="17"/>
    <col min="39" max="40" width="3.7109375" style="17" bestFit="1" customWidth="1"/>
    <col min="41" max="42" width="4.42578125" style="17" bestFit="1" customWidth="1"/>
    <col min="43" max="16384" width="3.5703125" style="17"/>
  </cols>
  <sheetData>
    <row r="1" spans="1:42" s="4" customFormat="1" ht="16.5" customHeight="1">
      <c r="A1" s="1"/>
      <c r="B1" s="2"/>
      <c r="C1" s="2"/>
      <c r="D1" s="2"/>
      <c r="E1" s="3"/>
      <c r="F1" s="98" t="s">
        <v>1</v>
      </c>
      <c r="G1" s="83"/>
      <c r="H1" s="83"/>
      <c r="I1" s="83"/>
      <c r="J1" s="83"/>
      <c r="K1" s="99" t="s">
        <v>25</v>
      </c>
      <c r="L1" s="99"/>
      <c r="M1" s="99"/>
      <c r="N1" s="99"/>
      <c r="O1" s="99"/>
      <c r="P1" s="99"/>
      <c r="Q1" s="100" t="s">
        <v>15</v>
      </c>
      <c r="R1" s="100"/>
      <c r="S1" s="100"/>
      <c r="T1" s="100"/>
      <c r="U1" s="100"/>
      <c r="V1" s="100"/>
      <c r="W1" s="100"/>
      <c r="X1" s="100"/>
      <c r="Y1" s="100"/>
      <c r="Z1" s="99" t="s">
        <v>26</v>
      </c>
      <c r="AA1" s="99"/>
      <c r="AB1" s="101"/>
    </row>
    <row r="2" spans="1:42" s="4" customFormat="1" ht="16.5" customHeight="1">
      <c r="A2" s="5"/>
      <c r="B2" s="6"/>
      <c r="C2" s="6"/>
      <c r="D2" s="6"/>
      <c r="E2" s="7"/>
      <c r="F2" s="28" t="s">
        <v>16</v>
      </c>
      <c r="G2" s="29"/>
      <c r="H2" s="29"/>
      <c r="I2" s="29"/>
      <c r="J2" s="102" t="s">
        <v>27</v>
      </c>
      <c r="K2" s="102"/>
      <c r="L2" s="102"/>
      <c r="M2" s="89" t="s">
        <v>17</v>
      </c>
      <c r="N2" s="89"/>
      <c r="O2" s="89"/>
      <c r="P2" s="89"/>
      <c r="Q2" s="89"/>
      <c r="R2" s="103"/>
      <c r="S2" s="104"/>
      <c r="T2" s="104"/>
      <c r="U2" s="104"/>
      <c r="V2" s="105" t="s">
        <v>28</v>
      </c>
      <c r="W2" s="105"/>
      <c r="X2" s="105"/>
      <c r="Y2" s="105"/>
      <c r="Z2" s="105"/>
      <c r="AA2" s="106" t="s">
        <v>27</v>
      </c>
      <c r="AB2" s="107"/>
      <c r="AM2" s="27"/>
      <c r="AN2" s="27"/>
      <c r="AO2" s="27"/>
      <c r="AP2" s="27"/>
    </row>
    <row r="3" spans="1:42" s="10" customFormat="1" ht="16.5" customHeight="1">
      <c r="A3" s="88" t="s">
        <v>2</v>
      </c>
      <c r="B3" s="89"/>
      <c r="C3" s="89"/>
      <c r="D3" s="89"/>
      <c r="E3" s="90"/>
      <c r="F3" s="28" t="s">
        <v>6</v>
      </c>
      <c r="G3" s="29"/>
      <c r="H3" s="106" t="s">
        <v>27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/>
      <c r="AM3" s="27"/>
      <c r="AN3" s="27"/>
      <c r="AO3" s="27"/>
      <c r="AP3" s="27"/>
    </row>
    <row r="4" spans="1:42" s="10" customFormat="1" ht="16.5" customHeight="1">
      <c r="A4" s="91"/>
      <c r="B4" s="92"/>
      <c r="C4" s="92"/>
      <c r="D4" s="92"/>
      <c r="E4" s="93"/>
      <c r="F4" s="108" t="s">
        <v>7</v>
      </c>
      <c r="G4" s="109"/>
      <c r="H4" s="110" t="s">
        <v>27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M4" s="27"/>
      <c r="AN4" s="27"/>
      <c r="AO4" s="27"/>
      <c r="AP4" s="27"/>
    </row>
    <row r="5" spans="1:42" s="10" customFormat="1" ht="16.5" customHeight="1">
      <c r="A5" s="13"/>
      <c r="B5" s="83" t="s">
        <v>20</v>
      </c>
      <c r="C5" s="83"/>
      <c r="D5" s="83"/>
      <c r="E5" s="83"/>
      <c r="F5" s="83"/>
      <c r="G5" s="83"/>
      <c r="H5" s="83"/>
      <c r="I5" s="83"/>
      <c r="J5" s="83"/>
      <c r="K5" s="84"/>
      <c r="L5" s="85" t="s">
        <v>3</v>
      </c>
      <c r="M5" s="85"/>
      <c r="N5" s="85"/>
      <c r="O5" s="85"/>
      <c r="P5" s="85"/>
      <c r="Q5" s="85" t="s">
        <v>4</v>
      </c>
      <c r="R5" s="85"/>
      <c r="S5" s="85"/>
      <c r="T5" s="85"/>
      <c r="U5" s="86" t="s">
        <v>5</v>
      </c>
      <c r="V5" s="87"/>
      <c r="W5" s="87"/>
      <c r="X5" s="87"/>
      <c r="Y5" s="87"/>
      <c r="Z5" s="87"/>
      <c r="AA5" s="87"/>
      <c r="AB5" s="14"/>
      <c r="AM5" s="27"/>
      <c r="AN5" s="27"/>
      <c r="AO5" s="27"/>
      <c r="AP5" s="27"/>
    </row>
    <row r="6" spans="1:42" s="10" customFormat="1" ht="16.5" customHeight="1">
      <c r="A6" s="113"/>
      <c r="B6" s="83" t="s">
        <v>8</v>
      </c>
      <c r="C6" s="83"/>
      <c r="D6" s="83"/>
      <c r="E6" s="83"/>
      <c r="F6" s="83"/>
      <c r="G6" s="83"/>
      <c r="H6" s="83"/>
      <c r="I6" s="83"/>
      <c r="J6" s="83"/>
      <c r="K6" s="83"/>
      <c r="L6" s="94">
        <v>2560</v>
      </c>
      <c r="M6" s="94"/>
      <c r="N6" s="94"/>
      <c r="O6" s="94"/>
      <c r="P6" s="94"/>
      <c r="Q6" s="95">
        <v>4140</v>
      </c>
      <c r="R6" s="95"/>
      <c r="S6" s="95"/>
      <c r="T6" s="95"/>
      <c r="U6" s="96">
        <f t="shared" ref="U6:U11" si="0">SUM(L6*Q6)</f>
        <v>10598400</v>
      </c>
      <c r="V6" s="96"/>
      <c r="W6" s="96"/>
      <c r="X6" s="96"/>
      <c r="Y6" s="96"/>
      <c r="Z6" s="96"/>
      <c r="AA6" s="96"/>
      <c r="AB6" s="114"/>
      <c r="AM6" s="27"/>
      <c r="AN6" s="27"/>
      <c r="AO6" s="27"/>
      <c r="AP6" s="27"/>
    </row>
    <row r="7" spans="1:42" s="10" customFormat="1" ht="16.5" customHeight="1">
      <c r="A7" s="35"/>
      <c r="B7" s="29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112">
        <v>160</v>
      </c>
      <c r="M7" s="112"/>
      <c r="N7" s="112"/>
      <c r="O7" s="112"/>
      <c r="P7" s="112"/>
      <c r="Q7" s="80">
        <v>1970</v>
      </c>
      <c r="R7" s="80"/>
      <c r="S7" s="80"/>
      <c r="T7" s="80"/>
      <c r="U7" s="77">
        <f t="shared" si="0"/>
        <v>315200</v>
      </c>
      <c r="V7" s="77"/>
      <c r="W7" s="77"/>
      <c r="X7" s="77"/>
      <c r="Y7" s="77"/>
      <c r="Z7" s="77"/>
      <c r="AA7" s="77"/>
      <c r="AB7" s="115"/>
      <c r="AM7" s="27"/>
      <c r="AN7" s="27"/>
      <c r="AO7" s="27"/>
      <c r="AP7" s="27"/>
    </row>
    <row r="8" spans="1:42" s="10" customFormat="1" ht="16.5" customHeight="1">
      <c r="A8" s="35"/>
      <c r="B8" s="29" t="s">
        <v>39</v>
      </c>
      <c r="C8" s="29"/>
      <c r="D8" s="29"/>
      <c r="E8" s="29"/>
      <c r="F8" s="29"/>
      <c r="G8" s="29"/>
      <c r="H8" s="29"/>
      <c r="I8" s="29"/>
      <c r="J8" s="29"/>
      <c r="K8" s="29"/>
      <c r="L8" s="79">
        <v>160</v>
      </c>
      <c r="M8" s="79"/>
      <c r="N8" s="79"/>
      <c r="O8" s="79"/>
      <c r="P8" s="79"/>
      <c r="Q8" s="80">
        <v>2860</v>
      </c>
      <c r="R8" s="80"/>
      <c r="S8" s="80"/>
      <c r="T8" s="80"/>
      <c r="U8" s="77">
        <f t="shared" si="0"/>
        <v>457600</v>
      </c>
      <c r="V8" s="77"/>
      <c r="W8" s="77"/>
      <c r="X8" s="77"/>
      <c r="Y8" s="77"/>
      <c r="Z8" s="77"/>
      <c r="AA8" s="77"/>
      <c r="AB8" s="115"/>
      <c r="AM8" s="27"/>
      <c r="AN8" s="27"/>
      <c r="AO8" s="27"/>
      <c r="AP8" s="27"/>
    </row>
    <row r="9" spans="1:42" s="10" customFormat="1" ht="16.5" customHeight="1">
      <c r="A9" s="35"/>
      <c r="B9" s="29" t="s">
        <v>40</v>
      </c>
      <c r="C9" s="29"/>
      <c r="D9" s="29"/>
      <c r="E9" s="29"/>
      <c r="F9" s="29"/>
      <c r="G9" s="29"/>
      <c r="H9" s="29"/>
      <c r="I9" s="29"/>
      <c r="J9" s="29"/>
      <c r="K9" s="29"/>
      <c r="L9" s="79">
        <v>160</v>
      </c>
      <c r="M9" s="79"/>
      <c r="N9" s="79"/>
      <c r="O9" s="79"/>
      <c r="P9" s="79"/>
      <c r="Q9" s="80">
        <v>2860</v>
      </c>
      <c r="R9" s="80"/>
      <c r="S9" s="80"/>
      <c r="T9" s="80"/>
      <c r="U9" s="77">
        <f t="shared" si="0"/>
        <v>457600</v>
      </c>
      <c r="V9" s="77"/>
      <c r="W9" s="77"/>
      <c r="X9" s="77"/>
      <c r="Y9" s="77"/>
      <c r="Z9" s="77"/>
      <c r="AA9" s="77"/>
      <c r="AB9" s="115"/>
      <c r="AM9" s="27"/>
      <c r="AN9" s="27"/>
      <c r="AO9" s="27"/>
      <c r="AP9" s="27"/>
    </row>
    <row r="10" spans="1:42" s="10" customFormat="1" ht="16.5" customHeight="1">
      <c r="A10" s="35"/>
      <c r="B10" s="29" t="s">
        <v>41</v>
      </c>
      <c r="C10" s="29"/>
      <c r="D10" s="29"/>
      <c r="E10" s="29"/>
      <c r="F10" s="29"/>
      <c r="G10" s="29"/>
      <c r="H10" s="29"/>
      <c r="I10" s="29"/>
      <c r="J10" s="29"/>
      <c r="K10" s="29"/>
      <c r="L10" s="79">
        <v>0</v>
      </c>
      <c r="M10" s="79"/>
      <c r="N10" s="79"/>
      <c r="O10" s="79"/>
      <c r="P10" s="79"/>
      <c r="Q10" s="80">
        <v>3800</v>
      </c>
      <c r="R10" s="80"/>
      <c r="S10" s="80"/>
      <c r="T10" s="80"/>
      <c r="U10" s="77">
        <f t="shared" si="0"/>
        <v>0</v>
      </c>
      <c r="V10" s="77"/>
      <c r="W10" s="77"/>
      <c r="X10" s="77"/>
      <c r="Y10" s="77"/>
      <c r="Z10" s="77"/>
      <c r="AA10" s="77"/>
      <c r="AB10" s="115"/>
      <c r="AM10" s="27"/>
      <c r="AN10" s="27"/>
      <c r="AO10" s="27"/>
      <c r="AP10" s="27"/>
    </row>
    <row r="11" spans="1:42" s="10" customFormat="1" ht="16.5" customHeight="1">
      <c r="A11" s="35"/>
      <c r="B11" s="29" t="s">
        <v>42</v>
      </c>
      <c r="C11" s="29"/>
      <c r="D11" s="29"/>
      <c r="E11" s="29"/>
      <c r="F11" s="29"/>
      <c r="G11" s="29"/>
      <c r="H11" s="29"/>
      <c r="I11" s="29"/>
      <c r="J11" s="29"/>
      <c r="K11" s="29"/>
      <c r="L11" s="79">
        <v>0</v>
      </c>
      <c r="M11" s="79"/>
      <c r="N11" s="79"/>
      <c r="O11" s="79"/>
      <c r="P11" s="79"/>
      <c r="Q11" s="80">
        <v>3800</v>
      </c>
      <c r="R11" s="80"/>
      <c r="S11" s="80"/>
      <c r="T11" s="80"/>
      <c r="U11" s="77">
        <f t="shared" si="0"/>
        <v>0</v>
      </c>
      <c r="V11" s="77"/>
      <c r="W11" s="77"/>
      <c r="X11" s="77"/>
      <c r="Y11" s="77"/>
      <c r="Z11" s="77"/>
      <c r="AA11" s="77"/>
      <c r="AB11" s="115"/>
      <c r="AM11" s="27"/>
      <c r="AN11" s="27"/>
      <c r="AO11" s="27"/>
      <c r="AP11" s="27"/>
    </row>
    <row r="12" spans="1:42" s="10" customFormat="1" ht="16.5" customHeight="1">
      <c r="A12" s="116" t="s">
        <v>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21">
        <f>SUM(L6:L11)</f>
        <v>3040</v>
      </c>
      <c r="M12" s="121"/>
      <c r="N12" s="121"/>
      <c r="O12" s="121"/>
      <c r="P12" s="121"/>
      <c r="Q12" s="97">
        <f>SUM(U12/L12)</f>
        <v>3891.0526315789475</v>
      </c>
      <c r="R12" s="97"/>
      <c r="S12" s="97"/>
      <c r="T12" s="97"/>
      <c r="U12" s="81">
        <f>SUM(U6:U11)</f>
        <v>11828800</v>
      </c>
      <c r="V12" s="81"/>
      <c r="W12" s="81"/>
      <c r="X12" s="81"/>
      <c r="Y12" s="81"/>
      <c r="Z12" s="81"/>
      <c r="AA12" s="81"/>
      <c r="AB12" s="115"/>
      <c r="AM12" s="27"/>
      <c r="AN12" s="27"/>
      <c r="AO12" s="27"/>
      <c r="AP12" s="27"/>
    </row>
    <row r="13" spans="1:42" s="10" customFormat="1" ht="16.5" customHeight="1">
      <c r="A13" s="24"/>
      <c r="B13" s="29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75">
        <v>350</v>
      </c>
      <c r="M13" s="75"/>
      <c r="N13" s="75"/>
      <c r="O13" s="75"/>
      <c r="P13" s="75"/>
      <c r="Q13" s="82"/>
      <c r="R13" s="76"/>
      <c r="S13" s="76"/>
      <c r="T13" s="76"/>
      <c r="U13" s="77">
        <f>LOOKUP(L13,Sheet1!$B$62:$D$80)</f>
        <v>1085000</v>
      </c>
      <c r="V13" s="77"/>
      <c r="W13" s="77"/>
      <c r="X13" s="77"/>
      <c r="Y13" s="77"/>
      <c r="Z13" s="77"/>
      <c r="AA13" s="77"/>
      <c r="AB13" s="115"/>
      <c r="AM13" s="27"/>
      <c r="AN13" s="27"/>
      <c r="AO13" s="27"/>
      <c r="AP13" s="27"/>
    </row>
    <row r="14" spans="1:42" s="10" customFormat="1" ht="16.5" customHeight="1">
      <c r="A14" s="35"/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75">
        <v>350</v>
      </c>
      <c r="M14" s="75"/>
      <c r="N14" s="75"/>
      <c r="O14" s="75"/>
      <c r="P14" s="75"/>
      <c r="Q14" s="76"/>
      <c r="R14" s="76"/>
      <c r="S14" s="76"/>
      <c r="T14" s="76"/>
      <c r="U14" s="77">
        <f>LOOKUP(L14,Sheet1!$B$62:$E$80)</f>
        <v>1590000</v>
      </c>
      <c r="V14" s="77"/>
      <c r="W14" s="77"/>
      <c r="X14" s="77"/>
      <c r="Y14" s="77"/>
      <c r="Z14" s="77"/>
      <c r="AA14" s="77"/>
      <c r="AB14" s="115"/>
      <c r="AM14" s="27"/>
      <c r="AN14" s="27"/>
      <c r="AO14" s="27"/>
      <c r="AP14" s="27"/>
    </row>
    <row r="15" spans="1:42" s="10" customFormat="1" ht="16.5" customHeight="1">
      <c r="A15" s="35"/>
      <c r="B15" s="29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75">
        <v>0</v>
      </c>
      <c r="M15" s="75"/>
      <c r="N15" s="75"/>
      <c r="O15" s="75"/>
      <c r="P15" s="75"/>
      <c r="Q15" s="78">
        <v>0</v>
      </c>
      <c r="R15" s="78"/>
      <c r="S15" s="78"/>
      <c r="T15" s="78"/>
      <c r="U15" s="77">
        <f>SUM(L15*Q15)</f>
        <v>0</v>
      </c>
      <c r="V15" s="77"/>
      <c r="W15" s="77"/>
      <c r="X15" s="77"/>
      <c r="Y15" s="77"/>
      <c r="Z15" s="77"/>
      <c r="AA15" s="77"/>
      <c r="AB15" s="115"/>
      <c r="AM15" s="27"/>
      <c r="AN15" s="27"/>
      <c r="AO15" s="27"/>
      <c r="AP15" s="27"/>
    </row>
    <row r="16" spans="1:42" s="10" customFormat="1" ht="16.5" customHeight="1">
      <c r="A16" s="116" t="s">
        <v>11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17">
        <f>SUM(L12:L15)</f>
        <v>3740</v>
      </c>
      <c r="M16" s="118"/>
      <c r="N16" s="118"/>
      <c r="O16" s="118"/>
      <c r="P16" s="118"/>
      <c r="Q16" s="119">
        <f>SUM(U16/L16)</f>
        <v>3878.0213903743315</v>
      </c>
      <c r="R16" s="119"/>
      <c r="S16" s="119"/>
      <c r="T16" s="119"/>
      <c r="U16" s="120">
        <f>SUM(U12:U15)</f>
        <v>14503800</v>
      </c>
      <c r="V16" s="120"/>
      <c r="W16" s="120"/>
      <c r="X16" s="120"/>
      <c r="Y16" s="120"/>
      <c r="Z16" s="120"/>
      <c r="AA16" s="120"/>
      <c r="AB16" s="115"/>
      <c r="AM16" s="27"/>
      <c r="AN16" s="27"/>
      <c r="AO16" s="27"/>
      <c r="AP16" s="27"/>
    </row>
    <row r="17" spans="1:42" s="15" customFormat="1" ht="6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M17" s="27"/>
      <c r="AN17" s="27"/>
      <c r="AO17" s="27"/>
      <c r="AP17" s="27"/>
    </row>
    <row r="18" spans="1:42" s="16" customFormat="1" ht="15" customHeight="1">
      <c r="A18" s="49" t="s">
        <v>12</v>
      </c>
      <c r="B18" s="50"/>
      <c r="C18" s="55" t="s">
        <v>43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M18" s="27"/>
      <c r="AN18" s="27"/>
      <c r="AO18" s="27"/>
      <c r="AP18" s="27"/>
    </row>
    <row r="19" spans="1:42" s="16" customFormat="1" ht="15">
      <c r="A19" s="51"/>
      <c r="B19" s="52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M19" s="27"/>
      <c r="AN19" s="27"/>
      <c r="AO19" s="27"/>
      <c r="AP19" s="27"/>
    </row>
    <row r="20" spans="1:42" s="16" customFormat="1" ht="12.75" customHeight="1">
      <c r="A20" s="53"/>
      <c r="B20" s="54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  <c r="AM20" s="27"/>
      <c r="AN20" s="27"/>
      <c r="AO20" s="27"/>
      <c r="AP20" s="27"/>
    </row>
    <row r="21" spans="1:42" ht="170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M21" s="27"/>
      <c r="AN21" s="27"/>
      <c r="AO21" s="27"/>
      <c r="AP21" s="27"/>
    </row>
    <row r="22" spans="1:42" s="16" customFormat="1" ht="19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M22" s="27"/>
      <c r="AN22" s="27"/>
      <c r="AO22" s="27"/>
      <c r="AP22" s="27"/>
    </row>
    <row r="23" spans="1:42" s="18" customFormat="1" ht="19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M23" s="27"/>
      <c r="AN23" s="27"/>
      <c r="AO23" s="27"/>
      <c r="AP23" s="27"/>
    </row>
    <row r="24" spans="1:42" ht="16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M24" s="27"/>
      <c r="AN24" s="27"/>
      <c r="AO24" s="27"/>
      <c r="AP24" s="27"/>
    </row>
    <row r="25" spans="1:42" s="15" customFormat="1" ht="16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</row>
    <row r="26" spans="1:42" ht="16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</row>
    <row r="27" spans="1:42" ht="16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</row>
    <row r="28" spans="1:42" ht="16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8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</row>
    <row r="29" spans="1:42" ht="16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</row>
    <row r="30" spans="1:42" ht="16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</row>
    <row r="31" spans="1:42" ht="16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68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</row>
    <row r="32" spans="1:42" ht="1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</row>
    <row r="33" spans="1:28" ht="1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</row>
    <row r="34" spans="1:28" ht="24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</row>
    <row r="35" spans="1:28" s="16" customFormat="1" ht="16.5" customHeight="1">
      <c r="A35" s="38" t="s">
        <v>13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>
        <f>Q16</f>
        <v>3878.0213903743315</v>
      </c>
      <c r="Y35" s="40"/>
      <c r="Z35" s="40"/>
      <c r="AA35" s="41" t="s">
        <v>14</v>
      </c>
      <c r="AB35" s="42"/>
    </row>
    <row r="36" spans="1:28" s="16" customFormat="1" ht="16.5" customHeight="1">
      <c r="A36" s="43" t="s">
        <v>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22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</row>
    <row r="37" spans="1:28" s="19" customFormat="1" ht="16.5" customHeight="1">
      <c r="A37" s="28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4"/>
      <c r="O37" s="28" t="s">
        <v>24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4"/>
    </row>
    <row r="38" spans="1:28" s="19" customFormat="1" ht="16.5" customHeight="1">
      <c r="A38" s="28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4"/>
      <c r="O38" s="28" t="s">
        <v>19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4"/>
    </row>
    <row r="39" spans="1:28" s="19" customFormat="1" ht="16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</row>
    <row r="40" spans="1:28" s="19" customFormat="1" ht="16.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</row>
    <row r="41" spans="1:28" s="19" customFormat="1" ht="16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</row>
    <row r="42" spans="1:28" s="19" customFormat="1" ht="16.5" customHeight="1">
      <c r="A42" s="28" t="s">
        <v>18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28" t="s">
        <v>18</v>
      </c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</row>
    <row r="43" spans="1:28" s="19" customFormat="1" ht="16.5" customHeight="1">
      <c r="A43" s="22"/>
      <c r="B43" s="2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22"/>
      <c r="P43" s="23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</row>
    <row r="44" spans="1:28" s="19" customFormat="1" ht="16.5" customHeight="1">
      <c r="A44" s="25"/>
      <c r="B44" s="2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25"/>
      <c r="P44" s="26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s="20" customFormat="1" ht="15"/>
  </sheetData>
  <sheetProtection algorithmName="SHA-512" hashValue="/2QwdRTvABTJqTed7M6mZXHXYoakREwy6AMI9drHUh3H2EeoqD5bLvqbWVI+jbjkH4mq6dBRUYrabtu5aSRFQA==" saltValue="2Rtj7xK8ZVWM6ZccVfAhNA==" spinCount="100000" sheet="1" objects="1" scenarios="1"/>
  <mergeCells count="87">
    <mergeCell ref="A6:A11"/>
    <mergeCell ref="F3:G3"/>
    <mergeCell ref="AB6:AB16"/>
    <mergeCell ref="A14:A15"/>
    <mergeCell ref="B15:K15"/>
    <mergeCell ref="A16:K16"/>
    <mergeCell ref="L16:P16"/>
    <mergeCell ref="Q16:T16"/>
    <mergeCell ref="U16:AA16"/>
    <mergeCell ref="U10:AA10"/>
    <mergeCell ref="B11:K11"/>
    <mergeCell ref="L11:P11"/>
    <mergeCell ref="Q11:T11"/>
    <mergeCell ref="U11:AA11"/>
    <mergeCell ref="A12:K12"/>
    <mergeCell ref="L12:P12"/>
    <mergeCell ref="F1:J1"/>
    <mergeCell ref="K1:P1"/>
    <mergeCell ref="Q1:Y1"/>
    <mergeCell ref="Z1:AB1"/>
    <mergeCell ref="F2:I2"/>
    <mergeCell ref="J2:L2"/>
    <mergeCell ref="M2:Q2"/>
    <mergeCell ref="R2:U2"/>
    <mergeCell ref="V2:Z2"/>
    <mergeCell ref="AA2:AB2"/>
    <mergeCell ref="Q7:T7"/>
    <mergeCell ref="U7:AA7"/>
    <mergeCell ref="B6:K6"/>
    <mergeCell ref="L6:P6"/>
    <mergeCell ref="Q6:T6"/>
    <mergeCell ref="U6:AA6"/>
    <mergeCell ref="B7:K7"/>
    <mergeCell ref="L7:P7"/>
    <mergeCell ref="B5:K5"/>
    <mergeCell ref="L5:P5"/>
    <mergeCell ref="Q5:T5"/>
    <mergeCell ref="U5:AA5"/>
    <mergeCell ref="A3:E4"/>
    <mergeCell ref="H3:AB3"/>
    <mergeCell ref="F4:G4"/>
    <mergeCell ref="H4:AB4"/>
    <mergeCell ref="B8:K8"/>
    <mergeCell ref="L8:P8"/>
    <mergeCell ref="Q8:T8"/>
    <mergeCell ref="U8:AA8"/>
    <mergeCell ref="B9:K9"/>
    <mergeCell ref="L9:P9"/>
    <mergeCell ref="Q9:T9"/>
    <mergeCell ref="U9:AA9"/>
    <mergeCell ref="B10:K10"/>
    <mergeCell ref="L10:P10"/>
    <mergeCell ref="Q10:T10"/>
    <mergeCell ref="U12:AA12"/>
    <mergeCell ref="B13:K13"/>
    <mergeCell ref="L13:P13"/>
    <mergeCell ref="Q13:T13"/>
    <mergeCell ref="U13:AA13"/>
    <mergeCell ref="Q12:T12"/>
    <mergeCell ref="B14:K14"/>
    <mergeCell ref="L14:P14"/>
    <mergeCell ref="Q14:T14"/>
    <mergeCell ref="U14:AA14"/>
    <mergeCell ref="L15:P15"/>
    <mergeCell ref="Q15:T15"/>
    <mergeCell ref="U15:AA15"/>
    <mergeCell ref="A17:AB17"/>
    <mergeCell ref="A18:B20"/>
    <mergeCell ref="C18:AB20"/>
    <mergeCell ref="A21:N21"/>
    <mergeCell ref="O21:AB34"/>
    <mergeCell ref="A22:N34"/>
    <mergeCell ref="A35:W35"/>
    <mergeCell ref="X35:Z35"/>
    <mergeCell ref="AA35:AB35"/>
    <mergeCell ref="A36:N36"/>
    <mergeCell ref="O36:AB36"/>
    <mergeCell ref="A42:B42"/>
    <mergeCell ref="C42:N44"/>
    <mergeCell ref="O42:P42"/>
    <mergeCell ref="Q42:AB44"/>
    <mergeCell ref="A37:N37"/>
    <mergeCell ref="O37:AB37"/>
    <mergeCell ref="A38:N38"/>
    <mergeCell ref="O38:AB38"/>
    <mergeCell ref="A39:N41"/>
    <mergeCell ref="O39:AB41"/>
  </mergeCells>
  <pageMargins left="0.51181102362204722" right="0.39370078740157483" top="0.56000000000000005" bottom="0.41" header="0.35433070866141736" footer="0.23"/>
  <pageSetup paperSize="9" scale="96" orientation="portrait" horizontalDpi="4294967293" r:id="rId1"/>
  <headerFooter alignWithMargins="0">
    <oddFooter>&amp;L&amp;"Courier New,Regular"&amp;8ISSUED: &amp;D &amp;T&amp;R&amp;"Courier New,Regular"&amp;8FM-0305-01-01[C1]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Sheet1!$B$62:$B$80</xm:f>
          </x14:formula1>
          <xm:sqref>L13:P14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P45"/>
  <sheetViews>
    <sheetView showGridLines="0" topLeftCell="A22" zoomScaleNormal="100" workbookViewId="0">
      <selection activeCell="L8" sqref="L8:P8"/>
    </sheetView>
  </sheetViews>
  <sheetFormatPr defaultColWidth="3.5703125" defaultRowHeight="15.75"/>
  <cols>
    <col min="1" max="6" width="3.5703125" style="17"/>
    <col min="7" max="7" width="3.5703125" style="17" customWidth="1"/>
    <col min="8" max="38" width="3.5703125" style="17"/>
    <col min="39" max="40" width="3.7109375" style="17" bestFit="1" customWidth="1"/>
    <col min="41" max="42" width="4.42578125" style="17" bestFit="1" customWidth="1"/>
    <col min="43" max="16384" width="3.5703125" style="17"/>
  </cols>
  <sheetData>
    <row r="1" spans="1:42" s="4" customFormat="1" ht="16.5" customHeight="1">
      <c r="A1" s="1"/>
      <c r="B1" s="2"/>
      <c r="C1" s="2"/>
      <c r="D1" s="2"/>
      <c r="E1" s="3"/>
      <c r="F1" s="98" t="s">
        <v>1</v>
      </c>
      <c r="G1" s="83"/>
      <c r="H1" s="83"/>
      <c r="I1" s="83"/>
      <c r="J1" s="83"/>
      <c r="K1" s="99" t="s">
        <v>25</v>
      </c>
      <c r="L1" s="99"/>
      <c r="M1" s="99"/>
      <c r="N1" s="99"/>
      <c r="O1" s="99"/>
      <c r="P1" s="99"/>
      <c r="Q1" s="100" t="s">
        <v>15</v>
      </c>
      <c r="R1" s="100"/>
      <c r="S1" s="100"/>
      <c r="T1" s="100"/>
      <c r="U1" s="100"/>
      <c r="V1" s="100"/>
      <c r="W1" s="100"/>
      <c r="X1" s="100"/>
      <c r="Y1" s="100"/>
      <c r="Z1" s="99" t="s">
        <v>26</v>
      </c>
      <c r="AA1" s="99"/>
      <c r="AB1" s="101"/>
    </row>
    <row r="2" spans="1:42" s="4" customFormat="1" ht="16.5" customHeight="1">
      <c r="A2" s="5"/>
      <c r="B2" s="6" t="s">
        <v>44</v>
      </c>
      <c r="C2" s="6"/>
      <c r="D2" s="6"/>
      <c r="E2" s="7"/>
      <c r="F2" s="28" t="s">
        <v>16</v>
      </c>
      <c r="G2" s="29"/>
      <c r="H2" s="29"/>
      <c r="I2" s="29"/>
      <c r="J2" s="102"/>
      <c r="K2" s="102"/>
      <c r="L2" s="102"/>
      <c r="M2" s="89" t="s">
        <v>17</v>
      </c>
      <c r="N2" s="89"/>
      <c r="O2" s="89"/>
      <c r="P2" s="89"/>
      <c r="Q2" s="89"/>
      <c r="R2" s="103" t="s">
        <v>27</v>
      </c>
      <c r="S2" s="104"/>
      <c r="T2" s="104"/>
      <c r="U2" s="104"/>
      <c r="V2" s="105" t="s">
        <v>28</v>
      </c>
      <c r="W2" s="105"/>
      <c r="X2" s="105"/>
      <c r="Y2" s="105"/>
      <c r="Z2" s="105"/>
      <c r="AA2" s="106"/>
      <c r="AB2" s="107"/>
      <c r="AM2" s="27"/>
      <c r="AN2" s="27"/>
      <c r="AO2" s="27"/>
      <c r="AP2" s="27"/>
    </row>
    <row r="3" spans="1:42" s="10" customFormat="1" ht="16.5" customHeight="1">
      <c r="A3" s="88" t="s">
        <v>2</v>
      </c>
      <c r="B3" s="89"/>
      <c r="C3" s="89"/>
      <c r="D3" s="89"/>
      <c r="E3" s="90"/>
      <c r="F3" s="28" t="s">
        <v>6</v>
      </c>
      <c r="G3" s="29"/>
      <c r="H3" s="106" t="s">
        <v>27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/>
      <c r="AM3" s="27"/>
      <c r="AN3" s="27"/>
      <c r="AO3" s="27"/>
      <c r="AP3" s="27"/>
    </row>
    <row r="4" spans="1:42" s="10" customFormat="1" ht="16.5" customHeight="1">
      <c r="A4" s="91"/>
      <c r="B4" s="92"/>
      <c r="C4" s="92"/>
      <c r="D4" s="92"/>
      <c r="E4" s="93"/>
      <c r="F4" s="108" t="s">
        <v>7</v>
      </c>
      <c r="G4" s="109"/>
      <c r="H4" s="110" t="s">
        <v>27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M4" s="27"/>
      <c r="AN4" s="27"/>
      <c r="AO4" s="27"/>
      <c r="AP4" s="27"/>
    </row>
    <row r="5" spans="1:42" s="10" customFormat="1" ht="16.5" customHeight="1">
      <c r="A5" s="13"/>
      <c r="B5" s="83" t="s">
        <v>20</v>
      </c>
      <c r="C5" s="83"/>
      <c r="D5" s="83"/>
      <c r="E5" s="83"/>
      <c r="F5" s="83"/>
      <c r="G5" s="83"/>
      <c r="H5" s="83"/>
      <c r="I5" s="83"/>
      <c r="J5" s="83"/>
      <c r="K5" s="84"/>
      <c r="L5" s="85" t="s">
        <v>3</v>
      </c>
      <c r="M5" s="85"/>
      <c r="N5" s="85"/>
      <c r="O5" s="85"/>
      <c r="P5" s="85"/>
      <c r="Q5" s="85" t="s">
        <v>4</v>
      </c>
      <c r="R5" s="85"/>
      <c r="S5" s="85"/>
      <c r="T5" s="85"/>
      <c r="U5" s="86" t="s">
        <v>5</v>
      </c>
      <c r="V5" s="87"/>
      <c r="W5" s="87"/>
      <c r="X5" s="87"/>
      <c r="Y5" s="87"/>
      <c r="Z5" s="87"/>
      <c r="AA5" s="87"/>
      <c r="AB5" s="14"/>
      <c r="AM5" s="27"/>
      <c r="AN5" s="27"/>
      <c r="AO5" s="27"/>
      <c r="AP5" s="27"/>
    </row>
    <row r="6" spans="1:42" s="10" customFormat="1" ht="16.5" customHeight="1">
      <c r="A6" s="113"/>
      <c r="B6" s="83" t="s">
        <v>8</v>
      </c>
      <c r="C6" s="83"/>
      <c r="D6" s="83"/>
      <c r="E6" s="83"/>
      <c r="F6" s="83"/>
      <c r="G6" s="83"/>
      <c r="H6" s="83"/>
      <c r="I6" s="83"/>
      <c r="J6" s="83"/>
      <c r="K6" s="83"/>
      <c r="L6" s="94">
        <v>2560</v>
      </c>
      <c r="M6" s="94"/>
      <c r="N6" s="94"/>
      <c r="O6" s="94"/>
      <c r="P6" s="94"/>
      <c r="Q6" s="95">
        <v>4140</v>
      </c>
      <c r="R6" s="95"/>
      <c r="S6" s="95"/>
      <c r="T6" s="95"/>
      <c r="U6" s="96">
        <f t="shared" ref="U6:U10" si="0">SUM(L6*Q6)</f>
        <v>10598400</v>
      </c>
      <c r="V6" s="96"/>
      <c r="W6" s="96"/>
      <c r="X6" s="96"/>
      <c r="Y6" s="96"/>
      <c r="Z6" s="96"/>
      <c r="AA6" s="96"/>
      <c r="AB6" s="114"/>
      <c r="AM6" s="27"/>
      <c r="AN6" s="27"/>
      <c r="AO6" s="27"/>
      <c r="AP6" s="27"/>
    </row>
    <row r="7" spans="1:42" s="10" customFormat="1" ht="16.5" customHeight="1">
      <c r="A7" s="35"/>
      <c r="B7" s="29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112">
        <v>180</v>
      </c>
      <c r="M7" s="112"/>
      <c r="N7" s="112"/>
      <c r="O7" s="112"/>
      <c r="P7" s="112"/>
      <c r="Q7" s="80">
        <v>1970</v>
      </c>
      <c r="R7" s="80"/>
      <c r="S7" s="80"/>
      <c r="T7" s="80"/>
      <c r="U7" s="77">
        <f t="shared" si="0"/>
        <v>354600</v>
      </c>
      <c r="V7" s="77"/>
      <c r="W7" s="77"/>
      <c r="X7" s="77"/>
      <c r="Y7" s="77"/>
      <c r="Z7" s="77"/>
      <c r="AA7" s="77"/>
      <c r="AB7" s="115"/>
      <c r="AM7" s="27"/>
      <c r="AN7" s="27"/>
      <c r="AO7" s="27"/>
      <c r="AP7" s="27"/>
    </row>
    <row r="8" spans="1:42" s="10" customFormat="1" ht="16.5" customHeight="1">
      <c r="A8" s="35"/>
      <c r="B8" s="29" t="s">
        <v>39</v>
      </c>
      <c r="C8" s="29"/>
      <c r="D8" s="29"/>
      <c r="E8" s="29"/>
      <c r="F8" s="29"/>
      <c r="G8" s="29"/>
      <c r="H8" s="29"/>
      <c r="I8" s="29"/>
      <c r="J8" s="29"/>
      <c r="K8" s="29"/>
      <c r="L8" s="79">
        <v>70</v>
      </c>
      <c r="M8" s="79"/>
      <c r="N8" s="79"/>
      <c r="O8" s="79"/>
      <c r="P8" s="79"/>
      <c r="Q8" s="80">
        <v>2860</v>
      </c>
      <c r="R8" s="80"/>
      <c r="S8" s="80"/>
      <c r="T8" s="80"/>
      <c r="U8" s="77">
        <f t="shared" si="0"/>
        <v>200200</v>
      </c>
      <c r="V8" s="77"/>
      <c r="W8" s="77"/>
      <c r="X8" s="77"/>
      <c r="Y8" s="77"/>
      <c r="Z8" s="77"/>
      <c r="AA8" s="77"/>
      <c r="AB8" s="115"/>
      <c r="AM8" s="27"/>
      <c r="AN8" s="27"/>
      <c r="AO8" s="27"/>
      <c r="AP8" s="27"/>
    </row>
    <row r="9" spans="1:42" s="10" customFormat="1" ht="16.5" customHeight="1">
      <c r="A9" s="35"/>
      <c r="B9" s="29" t="s">
        <v>40</v>
      </c>
      <c r="C9" s="29"/>
      <c r="D9" s="29"/>
      <c r="E9" s="29"/>
      <c r="F9" s="29"/>
      <c r="G9" s="29"/>
      <c r="H9" s="29"/>
      <c r="I9" s="29"/>
      <c r="J9" s="29"/>
      <c r="K9" s="29"/>
      <c r="L9" s="79">
        <v>70</v>
      </c>
      <c r="M9" s="79"/>
      <c r="N9" s="79"/>
      <c r="O9" s="79"/>
      <c r="P9" s="79"/>
      <c r="Q9" s="80">
        <v>2860</v>
      </c>
      <c r="R9" s="80"/>
      <c r="S9" s="80"/>
      <c r="T9" s="80"/>
      <c r="U9" s="77">
        <f t="shared" ref="U9" si="1">SUM(L9*Q9)</f>
        <v>200200</v>
      </c>
      <c r="V9" s="77"/>
      <c r="W9" s="77"/>
      <c r="X9" s="77"/>
      <c r="Y9" s="77"/>
      <c r="Z9" s="77"/>
      <c r="AA9" s="77"/>
      <c r="AB9" s="115"/>
      <c r="AM9" s="27"/>
      <c r="AN9" s="27"/>
      <c r="AO9" s="27"/>
      <c r="AP9" s="27"/>
    </row>
    <row r="10" spans="1:42" s="10" customFormat="1" ht="16.5" customHeight="1">
      <c r="A10" s="35"/>
      <c r="B10" s="29" t="s">
        <v>41</v>
      </c>
      <c r="C10" s="29"/>
      <c r="D10" s="29"/>
      <c r="E10" s="29"/>
      <c r="F10" s="29"/>
      <c r="G10" s="29"/>
      <c r="H10" s="29"/>
      <c r="I10" s="29"/>
      <c r="J10" s="29"/>
      <c r="K10" s="29"/>
      <c r="L10" s="79">
        <v>70</v>
      </c>
      <c r="M10" s="79"/>
      <c r="N10" s="79"/>
      <c r="O10" s="79"/>
      <c r="P10" s="79"/>
      <c r="Q10" s="80">
        <v>3800</v>
      </c>
      <c r="R10" s="80"/>
      <c r="S10" s="80"/>
      <c r="T10" s="80"/>
      <c r="U10" s="77">
        <f t="shared" si="0"/>
        <v>266000</v>
      </c>
      <c r="V10" s="77"/>
      <c r="W10" s="77"/>
      <c r="X10" s="77"/>
      <c r="Y10" s="77"/>
      <c r="Z10" s="77"/>
      <c r="AA10" s="77"/>
      <c r="AB10" s="115"/>
      <c r="AM10" s="27"/>
      <c r="AN10" s="27"/>
      <c r="AO10" s="27"/>
      <c r="AP10" s="27"/>
    </row>
    <row r="11" spans="1:42" s="10" customFormat="1" ht="16.5" customHeight="1">
      <c r="A11" s="35"/>
      <c r="B11" s="29" t="s">
        <v>42</v>
      </c>
      <c r="C11" s="29"/>
      <c r="D11" s="29"/>
      <c r="E11" s="29"/>
      <c r="F11" s="29"/>
      <c r="G11" s="29"/>
      <c r="H11" s="29"/>
      <c r="I11" s="29"/>
      <c r="J11" s="29"/>
      <c r="K11" s="29"/>
      <c r="L11" s="79">
        <v>70</v>
      </c>
      <c r="M11" s="79"/>
      <c r="N11" s="79"/>
      <c r="O11" s="79"/>
      <c r="P11" s="79"/>
      <c r="Q11" s="80">
        <v>3800</v>
      </c>
      <c r="R11" s="80"/>
      <c r="S11" s="80"/>
      <c r="T11" s="80"/>
      <c r="U11" s="77">
        <f t="shared" ref="U11" si="2">SUM(L11*Q11)</f>
        <v>266000</v>
      </c>
      <c r="V11" s="77"/>
      <c r="W11" s="77"/>
      <c r="X11" s="77"/>
      <c r="Y11" s="77"/>
      <c r="Z11" s="77"/>
      <c r="AA11" s="77"/>
      <c r="AB11" s="115"/>
      <c r="AM11" s="27"/>
      <c r="AN11" s="27"/>
      <c r="AO11" s="27"/>
      <c r="AP11" s="27"/>
    </row>
    <row r="12" spans="1:42" s="10" customFormat="1" ht="16.5" customHeight="1">
      <c r="A12" s="116" t="s">
        <v>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21">
        <f>SUM(L6:L11)</f>
        <v>3020</v>
      </c>
      <c r="M12" s="121"/>
      <c r="N12" s="121"/>
      <c r="O12" s="121"/>
      <c r="P12" s="121"/>
      <c r="Q12" s="97">
        <f>SUM(U12/L12)</f>
        <v>3935.5629139072848</v>
      </c>
      <c r="R12" s="97"/>
      <c r="S12" s="97"/>
      <c r="T12" s="97"/>
      <c r="U12" s="81">
        <f>SUM(U6:U11)</f>
        <v>11885400</v>
      </c>
      <c r="V12" s="81"/>
      <c r="W12" s="81"/>
      <c r="X12" s="81"/>
      <c r="Y12" s="81"/>
      <c r="Z12" s="81"/>
      <c r="AA12" s="81"/>
      <c r="AB12" s="115"/>
      <c r="AM12" s="27"/>
      <c r="AN12" s="27"/>
      <c r="AO12" s="27"/>
      <c r="AP12" s="27"/>
    </row>
    <row r="13" spans="1:42" s="10" customFormat="1" ht="16.5" customHeight="1">
      <c r="A13" s="21"/>
      <c r="B13" s="29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75">
        <v>300</v>
      </c>
      <c r="M13" s="75"/>
      <c r="N13" s="75"/>
      <c r="O13" s="75"/>
      <c r="P13" s="75"/>
      <c r="Q13" s="82"/>
      <c r="R13" s="76"/>
      <c r="S13" s="76"/>
      <c r="T13" s="76"/>
      <c r="U13" s="77">
        <f>LOOKUP(L13,Sheet1!$B$62:$D$80)</f>
        <v>935000</v>
      </c>
      <c r="V13" s="77"/>
      <c r="W13" s="77"/>
      <c r="X13" s="77"/>
      <c r="Y13" s="77"/>
      <c r="Z13" s="77"/>
      <c r="AA13" s="77"/>
      <c r="AB13" s="115"/>
      <c r="AM13" s="27"/>
      <c r="AN13" s="27"/>
      <c r="AO13" s="27"/>
      <c r="AP13" s="27"/>
    </row>
    <row r="14" spans="1:42" s="10" customFormat="1" ht="16.5" customHeight="1">
      <c r="A14" s="35"/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75">
        <v>425</v>
      </c>
      <c r="M14" s="75"/>
      <c r="N14" s="75"/>
      <c r="O14" s="75"/>
      <c r="P14" s="75"/>
      <c r="Q14" s="76"/>
      <c r="R14" s="76"/>
      <c r="S14" s="76"/>
      <c r="T14" s="76"/>
      <c r="U14" s="77">
        <f>LOOKUP(L14,Sheet1!$B$62:$E$80)</f>
        <v>1990000</v>
      </c>
      <c r="V14" s="77"/>
      <c r="W14" s="77"/>
      <c r="X14" s="77"/>
      <c r="Y14" s="77"/>
      <c r="Z14" s="77"/>
      <c r="AA14" s="77"/>
      <c r="AB14" s="115"/>
      <c r="AM14" s="27"/>
      <c r="AN14" s="27"/>
      <c r="AO14" s="27"/>
      <c r="AP14" s="27"/>
    </row>
    <row r="15" spans="1:42" s="10" customFormat="1" ht="16.5" customHeight="1">
      <c r="A15" s="35"/>
      <c r="B15" s="29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75">
        <v>0</v>
      </c>
      <c r="M15" s="75"/>
      <c r="N15" s="75"/>
      <c r="O15" s="75"/>
      <c r="P15" s="75"/>
      <c r="Q15" s="78">
        <v>0</v>
      </c>
      <c r="R15" s="78"/>
      <c r="S15" s="78"/>
      <c r="T15" s="78"/>
      <c r="U15" s="77">
        <f>SUM(L15*Q15)</f>
        <v>0</v>
      </c>
      <c r="V15" s="77"/>
      <c r="W15" s="77"/>
      <c r="X15" s="77"/>
      <c r="Y15" s="77"/>
      <c r="Z15" s="77"/>
      <c r="AA15" s="77"/>
      <c r="AB15" s="115"/>
      <c r="AM15" s="27"/>
      <c r="AN15" s="27"/>
      <c r="AO15" s="27"/>
      <c r="AP15" s="27"/>
    </row>
    <row r="16" spans="1:42" s="10" customFormat="1" ht="16.5" customHeight="1">
      <c r="A16" s="116" t="s">
        <v>11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17">
        <f>SUM(L12:L15)</f>
        <v>3745</v>
      </c>
      <c r="M16" s="118"/>
      <c r="N16" s="118"/>
      <c r="O16" s="118"/>
      <c r="P16" s="118"/>
      <c r="Q16" s="119">
        <f>SUM(U16/L16)</f>
        <v>3954.7129506008009</v>
      </c>
      <c r="R16" s="119"/>
      <c r="S16" s="119"/>
      <c r="T16" s="119"/>
      <c r="U16" s="120">
        <f>SUM(U12:U15)</f>
        <v>14810400</v>
      </c>
      <c r="V16" s="120"/>
      <c r="W16" s="120"/>
      <c r="X16" s="120"/>
      <c r="Y16" s="120"/>
      <c r="Z16" s="120"/>
      <c r="AA16" s="120"/>
      <c r="AB16" s="115"/>
      <c r="AM16" s="27"/>
      <c r="AN16" s="27"/>
      <c r="AO16" s="27"/>
      <c r="AP16" s="27"/>
    </row>
    <row r="17" spans="1:42" s="15" customFormat="1" ht="6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M17" s="27"/>
      <c r="AN17" s="27"/>
      <c r="AO17" s="27"/>
      <c r="AP17" s="27"/>
    </row>
    <row r="18" spans="1:42" s="16" customFormat="1" ht="15" customHeight="1">
      <c r="A18" s="49" t="s">
        <v>12</v>
      </c>
      <c r="B18" s="50"/>
      <c r="C18" s="55" t="s">
        <v>43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M18" s="27"/>
      <c r="AN18" s="27"/>
      <c r="AO18" s="27"/>
      <c r="AP18" s="27"/>
    </row>
    <row r="19" spans="1:42" s="16" customFormat="1" ht="15">
      <c r="A19" s="51"/>
      <c r="B19" s="52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M19" s="27"/>
      <c r="AN19" s="27"/>
      <c r="AO19" s="27"/>
      <c r="AP19" s="27"/>
    </row>
    <row r="20" spans="1:42" s="16" customFormat="1" ht="12.75" customHeight="1">
      <c r="A20" s="53"/>
      <c r="B20" s="54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  <c r="AM20" s="27"/>
      <c r="AN20" s="27"/>
      <c r="AO20" s="27"/>
      <c r="AP20" s="27"/>
    </row>
    <row r="21" spans="1:42" ht="170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M21" s="27"/>
      <c r="AN21" s="27"/>
      <c r="AO21" s="27"/>
      <c r="AP21" s="27"/>
    </row>
    <row r="22" spans="1:42" s="16" customFormat="1" ht="19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M22" s="27"/>
      <c r="AN22" s="27"/>
      <c r="AO22" s="27"/>
      <c r="AP22" s="27"/>
    </row>
    <row r="23" spans="1:42" s="18" customFormat="1" ht="19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M23" s="27"/>
      <c r="AN23" s="27"/>
      <c r="AO23" s="27"/>
      <c r="AP23" s="27"/>
    </row>
    <row r="24" spans="1:42" ht="16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M24" s="27"/>
      <c r="AN24" s="27"/>
      <c r="AO24" s="27"/>
      <c r="AP24" s="27"/>
    </row>
    <row r="25" spans="1:42" s="15" customFormat="1" ht="16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</row>
    <row r="26" spans="1:42" ht="16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</row>
    <row r="27" spans="1:42" ht="16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</row>
    <row r="28" spans="1:42" ht="16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8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</row>
    <row r="29" spans="1:42" ht="16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</row>
    <row r="30" spans="1:42" ht="16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</row>
    <row r="31" spans="1:42" ht="16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68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</row>
    <row r="32" spans="1:42" ht="1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</row>
    <row r="33" spans="1:28" ht="1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</row>
    <row r="34" spans="1:28" ht="24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</row>
    <row r="35" spans="1:28" s="16" customFormat="1" ht="16.5" customHeight="1">
      <c r="A35" s="38" t="s">
        <v>13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>
        <f>Q16</f>
        <v>3954.7129506008009</v>
      </c>
      <c r="Y35" s="40"/>
      <c r="Z35" s="40"/>
      <c r="AA35" s="41" t="s">
        <v>14</v>
      </c>
      <c r="AB35" s="42"/>
    </row>
    <row r="36" spans="1:28" s="16" customFormat="1" ht="16.5" customHeight="1">
      <c r="A36" s="43" t="s">
        <v>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 t="s">
        <v>22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</row>
    <row r="37" spans="1:28" s="19" customFormat="1" ht="16.5" customHeight="1">
      <c r="A37" s="28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4"/>
      <c r="O37" s="28" t="s">
        <v>24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4"/>
    </row>
    <row r="38" spans="1:28" s="19" customFormat="1" ht="16.5" customHeight="1">
      <c r="A38" s="28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4"/>
      <c r="O38" s="28" t="s">
        <v>19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4"/>
    </row>
    <row r="39" spans="1:28" s="19" customFormat="1" ht="16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</row>
    <row r="40" spans="1:28" s="19" customFormat="1" ht="16.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</row>
    <row r="41" spans="1:28" s="19" customFormat="1" ht="16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</row>
    <row r="42" spans="1:28" s="19" customFormat="1" ht="16.5" customHeight="1">
      <c r="A42" s="28" t="s">
        <v>18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28" t="s">
        <v>18</v>
      </c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</row>
    <row r="43" spans="1:28" s="19" customFormat="1" ht="16.5" customHeight="1">
      <c r="A43" s="8"/>
      <c r="B43" s="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8"/>
      <c r="P43" s="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</row>
    <row r="44" spans="1:28" s="19" customFormat="1" ht="16.5" customHeight="1">
      <c r="A44" s="11"/>
      <c r="B44" s="1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11"/>
      <c r="P44" s="1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s="20" customFormat="1" ht="15"/>
  </sheetData>
  <dataConsolidate/>
  <mergeCells count="87">
    <mergeCell ref="U13:AA13"/>
    <mergeCell ref="Q42:AB44"/>
    <mergeCell ref="O21:AB34"/>
    <mergeCell ref="A17:AB17"/>
    <mergeCell ref="A35:W35"/>
    <mergeCell ref="X35:Z35"/>
    <mergeCell ref="AA35:AB35"/>
    <mergeCell ref="A36:N36"/>
    <mergeCell ref="O36:AB36"/>
    <mergeCell ref="A42:B42"/>
    <mergeCell ref="C42:N44"/>
    <mergeCell ref="O42:P42"/>
    <mergeCell ref="A37:N37"/>
    <mergeCell ref="O37:AB37"/>
    <mergeCell ref="A38:N38"/>
    <mergeCell ref="O38:AB38"/>
    <mergeCell ref="B5:K5"/>
    <mergeCell ref="L5:P5"/>
    <mergeCell ref="A39:N41"/>
    <mergeCell ref="O39:AB41"/>
    <mergeCell ref="U5:AA5"/>
    <mergeCell ref="A18:B20"/>
    <mergeCell ref="C18:AB20"/>
    <mergeCell ref="A21:N21"/>
    <mergeCell ref="A22:N34"/>
    <mergeCell ref="A16:K16"/>
    <mergeCell ref="L16:P16"/>
    <mergeCell ref="Q16:T16"/>
    <mergeCell ref="U16:AA16"/>
    <mergeCell ref="AB6:AB16"/>
    <mergeCell ref="B7:K7"/>
    <mergeCell ref="L7:P7"/>
    <mergeCell ref="Q5:T5"/>
    <mergeCell ref="Q8:T8"/>
    <mergeCell ref="U12:AA12"/>
    <mergeCell ref="A14:A15"/>
    <mergeCell ref="B14:K14"/>
    <mergeCell ref="L14:P14"/>
    <mergeCell ref="Q14:T14"/>
    <mergeCell ref="U14:AA14"/>
    <mergeCell ref="B15:K15"/>
    <mergeCell ref="L15:P15"/>
    <mergeCell ref="Q15:T15"/>
    <mergeCell ref="U15:AA15"/>
    <mergeCell ref="A12:K12"/>
    <mergeCell ref="L12:P12"/>
    <mergeCell ref="Q12:T12"/>
    <mergeCell ref="B13:K13"/>
    <mergeCell ref="L13:P13"/>
    <mergeCell ref="Q13:T13"/>
    <mergeCell ref="A6:A11"/>
    <mergeCell ref="B6:K6"/>
    <mergeCell ref="L6:P6"/>
    <mergeCell ref="Q6:T6"/>
    <mergeCell ref="B8:K8"/>
    <mergeCell ref="L8:P8"/>
    <mergeCell ref="B9:K9"/>
    <mergeCell ref="L9:P9"/>
    <mergeCell ref="Q7:T7"/>
    <mergeCell ref="U6:AA6"/>
    <mergeCell ref="U10:AA10"/>
    <mergeCell ref="Q9:T9"/>
    <mergeCell ref="U9:AA9"/>
    <mergeCell ref="B10:K10"/>
    <mergeCell ref="L10:P10"/>
    <mergeCell ref="Q10:T10"/>
    <mergeCell ref="U7:AA7"/>
    <mergeCell ref="U11:AA11"/>
    <mergeCell ref="B11:K11"/>
    <mergeCell ref="L11:P11"/>
    <mergeCell ref="Q11:T11"/>
    <mergeCell ref="U8:AA8"/>
    <mergeCell ref="A3:E4"/>
    <mergeCell ref="F3:G3"/>
    <mergeCell ref="H3:AB3"/>
    <mergeCell ref="F4:G4"/>
    <mergeCell ref="H4:AB4"/>
    <mergeCell ref="F1:J1"/>
    <mergeCell ref="K1:P1"/>
    <mergeCell ref="Q1:Y1"/>
    <mergeCell ref="Z1:AB1"/>
    <mergeCell ref="F2:I2"/>
    <mergeCell ref="J2:L2"/>
    <mergeCell ref="M2:Q2"/>
    <mergeCell ref="R2:U2"/>
    <mergeCell ref="V2:Z2"/>
    <mergeCell ref="AA2:AB2"/>
  </mergeCells>
  <pageMargins left="0.51181102362204722" right="0.39370078740157483" top="0.56000000000000005" bottom="0.41" header="0.35433070866141736" footer="0.23"/>
  <pageSetup paperSize="9" scale="96" orientation="portrait" horizontalDpi="4294967293" r:id="rId1"/>
  <headerFooter alignWithMargins="0">
    <oddFooter>&amp;L&amp;"Courier New,Regular"&amp;8ISSUED: &amp;D &amp;T&amp;R&amp;"Courier New,Regular"&amp;8FM-0305-01-01[C2]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Sheet1!$B$62:$B$80</xm:f>
          </x14:formula1>
          <xm:sqref>L13:P13 L14:P14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J80"/>
  <sheetViews>
    <sheetView workbookViewId="0">
      <selection activeCell="G78" sqref="G78"/>
    </sheetView>
  </sheetViews>
  <sheetFormatPr defaultRowHeight="15"/>
  <sheetData>
    <row r="17" spans="1:5">
      <c r="A17" t="s">
        <v>36</v>
      </c>
      <c r="C17" t="s">
        <v>37</v>
      </c>
      <c r="E17" t="s">
        <v>38</v>
      </c>
    </row>
    <row r="18" spans="1:5">
      <c r="A18">
        <v>60</v>
      </c>
      <c r="C18">
        <v>16</v>
      </c>
      <c r="E18">
        <v>38</v>
      </c>
    </row>
    <row r="19" spans="1:5">
      <c r="A19">
        <v>70</v>
      </c>
      <c r="C19">
        <v>19</v>
      </c>
      <c r="E19">
        <v>44</v>
      </c>
    </row>
    <row r="20" spans="1:5">
      <c r="A20">
        <v>80</v>
      </c>
      <c r="C20">
        <v>22</v>
      </c>
      <c r="E20">
        <v>50</v>
      </c>
    </row>
    <row r="21" spans="1:5">
      <c r="A21">
        <v>90</v>
      </c>
      <c r="C21">
        <v>24</v>
      </c>
      <c r="E21">
        <v>57</v>
      </c>
    </row>
    <row r="22" spans="1:5">
      <c r="A22">
        <v>100</v>
      </c>
      <c r="C22">
        <v>27</v>
      </c>
      <c r="E22">
        <v>63</v>
      </c>
    </row>
    <row r="23" spans="1:5">
      <c r="A23">
        <v>110</v>
      </c>
      <c r="C23">
        <v>30</v>
      </c>
      <c r="E23">
        <v>69</v>
      </c>
    </row>
    <row r="24" spans="1:5">
      <c r="A24">
        <v>120</v>
      </c>
      <c r="C24">
        <v>32</v>
      </c>
      <c r="E24">
        <v>76</v>
      </c>
    </row>
    <row r="25" spans="1:5">
      <c r="A25">
        <v>130</v>
      </c>
      <c r="C25">
        <v>35</v>
      </c>
      <c r="E25">
        <v>82</v>
      </c>
    </row>
    <row r="26" spans="1:5">
      <c r="A26">
        <v>140</v>
      </c>
      <c r="C26">
        <v>38</v>
      </c>
      <c r="E26">
        <v>88</v>
      </c>
    </row>
    <row r="27" spans="1:5">
      <c r="A27">
        <v>150</v>
      </c>
      <c r="C27">
        <v>40</v>
      </c>
      <c r="E27">
        <v>94</v>
      </c>
    </row>
    <row r="28" spans="1:5">
      <c r="A28">
        <v>160</v>
      </c>
      <c r="C28">
        <v>43</v>
      </c>
      <c r="E28">
        <v>101</v>
      </c>
    </row>
    <row r="29" spans="1:5">
      <c r="A29">
        <v>170</v>
      </c>
      <c r="C29">
        <v>46</v>
      </c>
      <c r="E29">
        <v>107</v>
      </c>
    </row>
    <row r="30" spans="1:5">
      <c r="A30">
        <v>180</v>
      </c>
      <c r="C30">
        <v>49</v>
      </c>
      <c r="E30">
        <v>113</v>
      </c>
    </row>
    <row r="60" spans="2:10">
      <c r="B60" t="s">
        <v>29</v>
      </c>
    </row>
    <row r="61" spans="2:10">
      <c r="B61" t="s">
        <v>30</v>
      </c>
      <c r="C61" t="s">
        <v>31</v>
      </c>
      <c r="D61" t="s">
        <v>32</v>
      </c>
      <c r="E61" t="s">
        <v>33</v>
      </c>
      <c r="J61" t="s">
        <v>30</v>
      </c>
    </row>
    <row r="62" spans="2:10">
      <c r="B62">
        <v>50</v>
      </c>
      <c r="C62">
        <v>63</v>
      </c>
      <c r="D62">
        <v>170000</v>
      </c>
      <c r="E62">
        <v>200000</v>
      </c>
    </row>
    <row r="63" spans="2:10">
      <c r="B63">
        <v>75</v>
      </c>
      <c r="C63">
        <v>95</v>
      </c>
      <c r="D63">
        <v>250000</v>
      </c>
      <c r="E63">
        <v>310000</v>
      </c>
    </row>
    <row r="64" spans="2:10">
      <c r="B64">
        <v>100</v>
      </c>
      <c r="C64">
        <v>127</v>
      </c>
      <c r="D64">
        <v>328000</v>
      </c>
      <c r="E64">
        <v>424000</v>
      </c>
    </row>
    <row r="65" spans="2:5">
      <c r="B65">
        <v>125</v>
      </c>
      <c r="C65">
        <v>158</v>
      </c>
      <c r="D65">
        <v>405000</v>
      </c>
      <c r="E65">
        <v>540000</v>
      </c>
    </row>
    <row r="66" spans="2:5">
      <c r="B66">
        <v>150</v>
      </c>
      <c r="C66">
        <v>190</v>
      </c>
      <c r="D66">
        <v>48100</v>
      </c>
      <c r="E66">
        <v>658000</v>
      </c>
    </row>
    <row r="67" spans="2:5">
      <c r="B67">
        <v>175</v>
      </c>
      <c r="C67">
        <v>222</v>
      </c>
      <c r="D67">
        <v>558000</v>
      </c>
      <c r="E67">
        <v>771000</v>
      </c>
    </row>
    <row r="68" spans="2:5">
      <c r="B68">
        <v>200</v>
      </c>
      <c r="C68">
        <v>253</v>
      </c>
      <c r="D68">
        <v>635000</v>
      </c>
      <c r="E68">
        <v>885000</v>
      </c>
    </row>
    <row r="69" spans="2:5">
      <c r="B69">
        <v>225</v>
      </c>
      <c r="C69">
        <v>285</v>
      </c>
      <c r="D69">
        <v>71000</v>
      </c>
      <c r="E69">
        <v>1000000</v>
      </c>
    </row>
    <row r="70" spans="2:5">
      <c r="B70">
        <v>250</v>
      </c>
      <c r="C70">
        <v>316</v>
      </c>
      <c r="D70">
        <v>785000</v>
      </c>
      <c r="E70">
        <v>1115000</v>
      </c>
    </row>
    <row r="71" spans="2:5">
      <c r="B71">
        <v>275</v>
      </c>
      <c r="C71">
        <v>348</v>
      </c>
      <c r="D71">
        <v>860000</v>
      </c>
      <c r="E71">
        <v>1230000</v>
      </c>
    </row>
    <row r="72" spans="2:5">
      <c r="B72">
        <v>300</v>
      </c>
      <c r="C72">
        <v>380</v>
      </c>
      <c r="D72">
        <v>935000</v>
      </c>
      <c r="E72">
        <v>1345000</v>
      </c>
    </row>
    <row r="73" spans="2:5">
      <c r="B73">
        <v>325</v>
      </c>
      <c r="C73">
        <v>411</v>
      </c>
      <c r="D73">
        <v>1009000</v>
      </c>
      <c r="E73">
        <v>1466000</v>
      </c>
    </row>
    <row r="74" spans="2:5">
      <c r="B74">
        <v>350</v>
      </c>
      <c r="C74">
        <v>443</v>
      </c>
      <c r="D74">
        <v>1085000</v>
      </c>
      <c r="E74">
        <v>1590000</v>
      </c>
    </row>
    <row r="75" spans="2:5">
      <c r="B75">
        <v>375</v>
      </c>
      <c r="C75">
        <v>475</v>
      </c>
      <c r="D75">
        <v>1164000</v>
      </c>
      <c r="E75">
        <v>1721000</v>
      </c>
    </row>
    <row r="76" spans="2:5">
      <c r="B76">
        <v>400</v>
      </c>
      <c r="C76">
        <v>506</v>
      </c>
      <c r="D76">
        <v>1245000</v>
      </c>
      <c r="E76">
        <v>1855000</v>
      </c>
    </row>
    <row r="77" spans="2:5">
      <c r="B77">
        <v>425</v>
      </c>
      <c r="C77">
        <v>538</v>
      </c>
      <c r="D77">
        <v>1330000</v>
      </c>
      <c r="E77">
        <v>1990000</v>
      </c>
    </row>
    <row r="78" spans="2:5">
      <c r="B78">
        <v>450</v>
      </c>
      <c r="C78">
        <v>570</v>
      </c>
      <c r="D78">
        <v>1425000</v>
      </c>
      <c r="E78">
        <v>2110000</v>
      </c>
    </row>
    <row r="79" spans="2:5">
      <c r="B79">
        <v>453</v>
      </c>
      <c r="C79">
        <v>573</v>
      </c>
      <c r="D79">
        <v>1465000</v>
      </c>
      <c r="E79">
        <v>2125000</v>
      </c>
    </row>
    <row r="80" spans="2:5">
      <c r="B80">
        <v>462</v>
      </c>
      <c r="C80">
        <v>585</v>
      </c>
      <c r="E80">
        <v>2180000</v>
      </c>
    </row>
  </sheetData>
  <dataValidations disablePrompts="1" count="1">
    <dataValidation type="list" allowBlank="1" showInputMessage="1" showErrorMessage="1" sqref="J62">
      <formula1>$B$62:$B$80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CAT-A Take-off</vt:lpstr>
      <vt:lpstr>Normal Take-off</vt:lpstr>
      <vt:lpstr>Sheet1</vt:lpstr>
    </vt:vector>
  </TitlesOfParts>
  <Company>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Kajohnyuth anannab</cp:lastModifiedBy>
  <cp:lastPrinted>2017-09-13T06:31:44Z</cp:lastPrinted>
  <dcterms:created xsi:type="dcterms:W3CDTF">2007-10-08T12:13:10Z</dcterms:created>
  <dcterms:modified xsi:type="dcterms:W3CDTF">2020-01-15T03:08:16Z</dcterms:modified>
</cp:coreProperties>
</file>